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7 MILHO VENDA 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<sst xmlns="http://schemas.openxmlformats.org/spreadsheetml/2006/main" count="96" uniqueCount="60">
  <si>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</si>
  <si>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</si>
  <si>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</si>
  <si>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</si>
  <si>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</si>
  <si>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</si>
  <si>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</si>
  <si>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</si>
  <si>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</si>
  <si>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</si>
  <si>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</si>
  <si>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</si>
  <si>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</si>
  <si>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</si>
  <si>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</si>
  <si>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</si>
  <si>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</si>
  <si>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</si>
  <si>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</si>
  <si>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</si>
  <si>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PR</t>
  </si>
  <si>
    <t>GO</t>
  </si>
  <si>
    <t>MG</t>
  </si>
  <si>
    <t>Frutal</t>
  </si>
  <si>
    <t>Ipiranga do Norte</t>
  </si>
  <si>
    <t>Sorriso</t>
  </si>
  <si>
    <t>Roncador</t>
  </si>
  <si>
    <t xml:space="preserve">        AVISO DE VENDA DE MILHO EM GRÃOS – Nº 047/11 - 23/02/2011</t>
  </si>
  <si>
    <t>Chapadão do Ceú</t>
  </si>
  <si>
    <t>Jataí</t>
  </si>
  <si>
    <t>Capinópolis</t>
  </si>
  <si>
    <t>Santa Vitoria</t>
  </si>
  <si>
    <t>MS</t>
  </si>
  <si>
    <t>São Gabriel do Oeste</t>
  </si>
  <si>
    <t>Brasnorte</t>
  </si>
  <si>
    <t>Campos de Julio</t>
  </si>
  <si>
    <t>Nova Mutum</t>
  </si>
  <si>
    <t>Nortelândia</t>
  </si>
  <si>
    <t>Primavera do Leste</t>
  </si>
  <si>
    <t>Sorriso (Boa Esperança)</t>
  </si>
  <si>
    <t>Tangará da Serra</t>
  </si>
  <si>
    <t>Fenix</t>
  </si>
  <si>
    <t>Santa Helena</t>
  </si>
  <si>
    <t>São Miguel do Iguaçu</t>
  </si>
  <si>
    <t>Serranópolis do Iguaçu</t>
  </si>
  <si>
    <t>Terra Roxa</t>
  </si>
  <si>
    <t>BCSP</t>
  </si>
  <si>
    <t>BNM</t>
  </si>
  <si>
    <t>RETIRADO</t>
  </si>
  <si>
    <t>BBM UB</t>
  </si>
  <si>
    <t>BMCS</t>
  </si>
  <si>
    <t>BCMMT</t>
  </si>
  <si>
    <t>BBSB</t>
  </si>
  <si>
    <t>BCMR</t>
  </si>
  <si>
    <t>BMR</t>
  </si>
  <si>
    <t>BCML</t>
  </si>
  <si>
    <t>BBM GO</t>
  </si>
  <si>
    <t>BBM SP</t>
  </si>
  <si>
    <t>BCMM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</si>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</sst>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28</v>
      </c>
      <c r="C10" s="27">
        <v>4762000</v>
      </c>
      <c r="D10" s="30">
        <f>SUM(D11:D12)</f>
        <v>1200000</v>
      </c>
      <c r="E10" s="26">
        <f>(D10*100)/C10</f>
        <v>25.1994960100798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480000</v>
      </c>
    </row>
    <row r="11" spans="1:9" ht="13.5">
      <c r="A11" s="5"/>
      <c r="B11" s="19"/>
      <c r="C11" s="29" t="s">
        <v>46</v>
      </c>
      <c r="D11" s="27">
        <v>600000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47</v>
      </c>
      <c r="D12" s="27">
        <v>600000</v>
      </c>
      <c r="E12" s="26"/>
      <c r="F12" s="24"/>
      <c r="G12" s="6"/>
      <c r="H12" s="22"/>
      <c r="I12" s="6"/>
    </row>
    <row r="13" spans="1:9" ht="13.5">
      <c r="A13" s="5"/>
      <c r="B13" s="19"/>
      <c r="C13" s="29"/>
      <c r="D13" s="27"/>
      <c r="E13" s="26"/>
      <c r="F13" s="24"/>
      <c r="G13" s="6"/>
      <c r="H13" s="22"/>
      <c r="I13" s="6"/>
    </row>
    <row r="14" spans="1:9" ht="13.5">
      <c r="A14" s="5">
        <v>2</v>
      </c>
      <c r="B14" s="19" t="s">
        <v>29</v>
      </c>
      <c r="C14" s="27">
        <v>17500</v>
      </c>
      <c r="D14" s="30">
        <f>SUM(D15:D15)</f>
        <v>0</v>
      </c>
      <c r="E14" s="26">
        <f>(D14*100)/C14</f>
        <v>0</v>
      </c>
      <c r="F14" s="24">
        <v>0.4</v>
      </c>
      <c r="G14" s="22">
        <v>0</v>
      </c>
      <c r="H14" s="22">
        <v>0</v>
      </c>
      <c r="I14" s="6">
        <f>FLOOR(G14,0.00001)*D14</f>
        <v>0</v>
      </c>
    </row>
    <row r="15" spans="1:9" ht="13.5">
      <c r="A15" s="5"/>
      <c r="B15" s="19"/>
      <c r="C15" s="29" t="s">
        <v>48</v>
      </c>
      <c r="D15" s="30"/>
      <c r="E15" s="26"/>
      <c r="F15" s="24"/>
      <c r="G15" s="22"/>
      <c r="H15" s="22"/>
      <c r="I15" s="6"/>
    </row>
    <row r="16" spans="1:9" ht="13.5">
      <c r="A16" s="5"/>
      <c r="B16" s="19"/>
      <c r="C16" s="29"/>
      <c r="D16" s="30"/>
      <c r="E16" s="26"/>
      <c r="F16" s="24"/>
      <c r="G16" s="6"/>
      <c r="H16" s="22"/>
      <c r="I16" s="6"/>
    </row>
    <row r="17" spans="1:9" ht="13.5">
      <c r="A17" s="10"/>
      <c r="B17" s="13" t="s">
        <v>14</v>
      </c>
      <c r="C17" s="28">
        <f>SUM(C10:C16)</f>
        <v>4779500</v>
      </c>
      <c r="D17" s="31">
        <f>SUM(D10,D14)</f>
        <v>1200000</v>
      </c>
      <c r="E17" s="20">
        <f>(D17*100)/C17</f>
        <v>25.107228789622347</v>
      </c>
      <c r="F17" s="16"/>
      <c r="G17" s="16"/>
      <c r="H17" s="11"/>
      <c r="I17" s="21">
        <f>SUM(I10:I16)</f>
        <v>480000</v>
      </c>
    </row>
    <row r="18" ht="12.75">
      <c r="C18" s="12"/>
    </row>
    <row r="19" spans="1:9" ht="13.5">
      <c r="A19" s="33" t="s">
        <v>22</v>
      </c>
      <c r="B19" s="34"/>
      <c r="C19" s="34"/>
      <c r="D19" s="34"/>
      <c r="E19" s="34"/>
      <c r="F19" s="34"/>
      <c r="G19" s="34"/>
      <c r="H19" s="34"/>
      <c r="I19" s="35"/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5">
        <v>3</v>
      </c>
      <c r="B21" s="19" t="s">
        <v>30</v>
      </c>
      <c r="C21" s="27">
        <v>1448390</v>
      </c>
      <c r="D21" s="30">
        <f>SUM(D22:D22)</f>
        <v>0</v>
      </c>
      <c r="E21" s="26">
        <f>(D21*100)/C21</f>
        <v>0</v>
      </c>
      <c r="F21" s="24">
        <v>0.45</v>
      </c>
      <c r="G21" s="22">
        <v>0</v>
      </c>
      <c r="H21" s="22">
        <v>0</v>
      </c>
      <c r="I21" s="6">
        <f>FLOOR(G21,0.00001)*D21</f>
        <v>0</v>
      </c>
    </row>
    <row r="22" spans="1:9" ht="13.5">
      <c r="A22" s="5"/>
      <c r="B22" s="19"/>
      <c r="C22" s="29" t="s">
        <v>48</v>
      </c>
      <c r="D22" s="27"/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5">
        <v>4</v>
      </c>
      <c r="B24" s="19" t="s">
        <v>23</v>
      </c>
      <c r="C24" s="27">
        <v>5493840</v>
      </c>
      <c r="D24" s="30">
        <f>SUM(D25:D25)</f>
        <v>0</v>
      </c>
      <c r="E24" s="26">
        <f>(D24*100)/C24</f>
        <v>0</v>
      </c>
      <c r="F24" s="24">
        <v>0.45</v>
      </c>
      <c r="G24" s="22">
        <v>0</v>
      </c>
      <c r="H24" s="22">
        <v>0</v>
      </c>
      <c r="I24" s="6">
        <f>FLOOR(G24,0.00001)*D24</f>
        <v>0</v>
      </c>
    </row>
    <row r="25" spans="1:9" ht="13.5">
      <c r="A25" s="5"/>
      <c r="B25" s="19"/>
      <c r="C25" s="29" t="s">
        <v>48</v>
      </c>
      <c r="D25" s="30"/>
      <c r="E25" s="26"/>
      <c r="F25" s="24"/>
      <c r="G25" s="24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5</v>
      </c>
      <c r="B27" s="19" t="s">
        <v>31</v>
      </c>
      <c r="C27" s="27">
        <v>570990</v>
      </c>
      <c r="D27" s="30">
        <f>SUM(D28:D28)</f>
        <v>120000</v>
      </c>
      <c r="E27" s="26">
        <f>(D27*100)/C27</f>
        <v>21.016129879682655</v>
      </c>
      <c r="F27" s="24">
        <v>0.45</v>
      </c>
      <c r="G27" s="24">
        <v>0.45</v>
      </c>
      <c r="H27" s="22">
        <f>(G27*100)/F27-100</f>
        <v>0</v>
      </c>
      <c r="I27" s="6">
        <f>FLOOR(G27,0.00001)*D27</f>
        <v>54000</v>
      </c>
    </row>
    <row r="28" spans="1:9" ht="13.5">
      <c r="A28" s="5"/>
      <c r="B28" s="19"/>
      <c r="C28" s="29" t="s">
        <v>49</v>
      </c>
      <c r="D28" s="27">
        <v>120000</v>
      </c>
      <c r="E28" s="26"/>
      <c r="F28" s="24"/>
      <c r="G28" s="24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10"/>
      <c r="B30" s="13" t="s">
        <v>14</v>
      </c>
      <c r="C30" s="28">
        <f>SUM(C21,C24,C27,)</f>
        <v>7513220</v>
      </c>
      <c r="D30" s="31">
        <f>SUM(D21,D24,D27)</f>
        <v>120000</v>
      </c>
      <c r="E30" s="20">
        <f>(D30*100)/C30</f>
        <v>1.597184695776245</v>
      </c>
      <c r="F30" s="16"/>
      <c r="G30" s="16"/>
      <c r="H30" s="11"/>
      <c r="I30" s="21">
        <f>SUM(I21:I29)</f>
        <v>54000</v>
      </c>
    </row>
    <row r="31" spans="1:9" ht="13.5">
      <c r="A31" s="5"/>
      <c r="B31" s="19"/>
      <c r="C31" s="29"/>
      <c r="D31" s="27"/>
      <c r="E31" s="23"/>
      <c r="F31" s="24"/>
      <c r="G31" s="25"/>
      <c r="H31" s="22"/>
      <c r="I31" s="6"/>
    </row>
    <row r="32" spans="1:9" ht="13.5">
      <c r="A32" s="33" t="s">
        <v>32</v>
      </c>
      <c r="B32" s="34"/>
      <c r="C32" s="34"/>
      <c r="D32" s="34"/>
      <c r="E32" s="34"/>
      <c r="F32" s="34"/>
      <c r="G32" s="34"/>
      <c r="H32" s="34"/>
      <c r="I32" s="35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6</v>
      </c>
      <c r="B34" s="19" t="s">
        <v>33</v>
      </c>
      <c r="C34" s="27">
        <v>4158000</v>
      </c>
      <c r="D34" s="30">
        <f>SUM(D35:D35)</f>
        <v>222000</v>
      </c>
      <c r="E34" s="26">
        <f>(D34*100)/C34</f>
        <v>5.339105339105339</v>
      </c>
      <c r="F34" s="24">
        <v>0.3667</v>
      </c>
      <c r="G34" s="24">
        <v>0.3667</v>
      </c>
      <c r="H34" s="22">
        <f>(G34*100)/F34-100</f>
        <v>0</v>
      </c>
      <c r="I34" s="6">
        <f>FLOOR(G34,0.00001)*D34</f>
        <v>81407.40000000001</v>
      </c>
    </row>
    <row r="35" spans="1:9" ht="13.5">
      <c r="A35" s="5"/>
      <c r="B35" s="19"/>
      <c r="C35" s="29" t="s">
        <v>49</v>
      </c>
      <c r="D35" s="27">
        <v>222000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10"/>
      <c r="B37" s="13" t="s">
        <v>14</v>
      </c>
      <c r="C37" s="28">
        <f>SUM(C34:C36)</f>
        <v>4158000</v>
      </c>
      <c r="D37" s="31">
        <f>SUM(D34)</f>
        <v>222000</v>
      </c>
      <c r="E37" s="20">
        <f>(D37*100)/C37</f>
        <v>5.339105339105339</v>
      </c>
      <c r="F37" s="16"/>
      <c r="G37" s="16"/>
      <c r="H37" s="11"/>
      <c r="I37" s="21">
        <f>SUM(I34:I36)</f>
        <v>81407.40000000001</v>
      </c>
    </row>
    <row r="38" ht="12.75">
      <c r="C38" s="12"/>
    </row>
    <row r="39" spans="1:9" ht="13.5">
      <c r="A39" s="33" t="s">
        <v>19</v>
      </c>
      <c r="B39" s="34"/>
      <c r="C39" s="34"/>
      <c r="D39" s="34"/>
      <c r="E39" s="34"/>
      <c r="F39" s="34"/>
      <c r="G39" s="34"/>
      <c r="H39" s="34"/>
      <c r="I39" s="35"/>
    </row>
    <row r="40" spans="1:9" ht="13.5">
      <c r="A40" s="8"/>
      <c r="B40" s="8"/>
      <c r="C40" s="8"/>
      <c r="D40" s="8"/>
      <c r="E40" s="8"/>
      <c r="F40" s="8"/>
      <c r="G40" s="8"/>
      <c r="H40" s="8"/>
      <c r="I40" s="9"/>
    </row>
    <row r="41" spans="1:9" ht="13.5">
      <c r="A41" s="5">
        <v>7</v>
      </c>
      <c r="B41" s="19" t="s">
        <v>34</v>
      </c>
      <c r="C41" s="27">
        <v>4325650</v>
      </c>
      <c r="D41" s="30">
        <f>SUM(D42:D44)</f>
        <v>1160000</v>
      </c>
      <c r="E41" s="26">
        <f>(D41*100)/C41</f>
        <v>26.81677898119358</v>
      </c>
      <c r="F41" s="24">
        <v>0.2834</v>
      </c>
      <c r="G41" s="24">
        <v>0.2834</v>
      </c>
      <c r="H41" s="22">
        <f>(G41*100)/F41-100</f>
        <v>0</v>
      </c>
      <c r="I41" s="6">
        <f>FLOOR(G41,0.00001)*D41</f>
        <v>328744.00000000006</v>
      </c>
    </row>
    <row r="42" spans="1:9" ht="13.5">
      <c r="A42" s="5"/>
      <c r="B42" s="19"/>
      <c r="C42" s="29" t="s">
        <v>50</v>
      </c>
      <c r="D42" s="27">
        <v>240000</v>
      </c>
      <c r="E42" s="23"/>
      <c r="F42" s="24"/>
      <c r="G42" s="25"/>
      <c r="H42" s="22"/>
      <c r="I42" s="6"/>
    </row>
    <row r="43" spans="1:9" ht="13.5">
      <c r="A43" s="5"/>
      <c r="B43" s="19"/>
      <c r="C43" s="29" t="s">
        <v>51</v>
      </c>
      <c r="D43" s="27">
        <v>120000</v>
      </c>
      <c r="E43" s="23"/>
      <c r="F43" s="24"/>
      <c r="G43" s="25"/>
      <c r="H43" s="22"/>
      <c r="I43" s="6"/>
    </row>
    <row r="44" spans="1:9" ht="13.5">
      <c r="A44" s="5"/>
      <c r="B44" s="19"/>
      <c r="C44" s="29" t="s">
        <v>49</v>
      </c>
      <c r="D44" s="27">
        <v>800000</v>
      </c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8</v>
      </c>
      <c r="B46" s="19" t="s">
        <v>35</v>
      </c>
      <c r="C46" s="27">
        <v>9396000</v>
      </c>
      <c r="D46" s="30">
        <f>SUM(D47:D49)</f>
        <v>794000</v>
      </c>
      <c r="E46" s="26">
        <f>(D46*100)/C46</f>
        <v>8.450404427415922</v>
      </c>
      <c r="F46" s="24">
        <v>0.2834</v>
      </c>
      <c r="G46" s="24">
        <v>0.2835</v>
      </c>
      <c r="H46" s="22">
        <f>(G46*100)/F46-100</f>
        <v>0.03528581510232698</v>
      </c>
      <c r="I46" s="6">
        <f>FLOOR(G46,0.00001)*D46</f>
        <v>225099.00000000003</v>
      </c>
    </row>
    <row r="47" spans="1:9" ht="13.5">
      <c r="A47" s="5"/>
      <c r="B47" s="19"/>
      <c r="C47" s="29" t="s">
        <v>51</v>
      </c>
      <c r="D47" s="30">
        <v>600000</v>
      </c>
      <c r="E47" s="26"/>
      <c r="F47" s="24"/>
      <c r="G47" s="24"/>
      <c r="H47" s="22"/>
      <c r="I47" s="6"/>
    </row>
    <row r="48" spans="1:9" ht="13.5">
      <c r="A48" s="5"/>
      <c r="B48" s="19"/>
      <c r="C48" s="29" t="s">
        <v>47</v>
      </c>
      <c r="D48" s="30">
        <v>120000</v>
      </c>
      <c r="E48" s="26"/>
      <c r="F48" s="24"/>
      <c r="G48" s="24"/>
      <c r="H48" s="22"/>
      <c r="I48" s="6"/>
    </row>
    <row r="49" spans="1:9" ht="13.5">
      <c r="A49" s="5"/>
      <c r="B49" s="19"/>
      <c r="C49" s="29" t="s">
        <v>52</v>
      </c>
      <c r="D49" s="30">
        <v>74000</v>
      </c>
      <c r="E49" s="26"/>
      <c r="F49" s="24"/>
      <c r="G49" s="24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5">
        <v>9</v>
      </c>
      <c r="B51" s="19" t="s">
        <v>37</v>
      </c>
      <c r="C51" s="27">
        <v>13954000</v>
      </c>
      <c r="D51" s="30">
        <f>SUM(D52:D54)</f>
        <v>1477500</v>
      </c>
      <c r="E51" s="26">
        <f>(D51*100)/C51</f>
        <v>10.588361760068798</v>
      </c>
      <c r="F51" s="24">
        <v>0.2834</v>
      </c>
      <c r="G51" s="24">
        <v>0.2834</v>
      </c>
      <c r="H51" s="22">
        <f>(G51*100)/F51-100</f>
        <v>0</v>
      </c>
      <c r="I51" s="6">
        <f>FLOOR(G51,0.00001)*D51</f>
        <v>418723.50000000006</v>
      </c>
    </row>
    <row r="52" spans="1:9" ht="13.5">
      <c r="A52" s="5"/>
      <c r="B52" s="19"/>
      <c r="C52" s="29" t="s">
        <v>50</v>
      </c>
      <c r="D52" s="30">
        <v>750000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53</v>
      </c>
      <c r="D53" s="30">
        <v>180000</v>
      </c>
      <c r="E53" s="26"/>
      <c r="F53" s="24"/>
      <c r="G53" s="24"/>
      <c r="H53" s="22"/>
      <c r="I53" s="6"/>
    </row>
    <row r="54" spans="1:9" ht="13.5">
      <c r="A54" s="5"/>
      <c r="B54" s="19"/>
      <c r="C54" s="29" t="s">
        <v>51</v>
      </c>
      <c r="D54" s="30">
        <v>547500</v>
      </c>
      <c r="E54" s="26"/>
      <c r="F54" s="24"/>
      <c r="G54" s="24"/>
      <c r="H54" s="22"/>
      <c r="I54" s="6"/>
    </row>
    <row r="55" spans="1:9" ht="13.5">
      <c r="A55" s="5"/>
      <c r="B55" s="19"/>
      <c r="C55" s="29"/>
      <c r="D55" s="27"/>
      <c r="E55" s="23"/>
      <c r="F55" s="24"/>
      <c r="G55" s="25"/>
      <c r="H55" s="22"/>
      <c r="I55" s="6"/>
    </row>
    <row r="56" spans="1:9" ht="13.5">
      <c r="A56" s="5">
        <v>10</v>
      </c>
      <c r="B56" s="19" t="s">
        <v>36</v>
      </c>
      <c r="C56" s="27">
        <v>9000</v>
      </c>
      <c r="D56" s="30">
        <f>SUM(D57:D57)</f>
        <v>0</v>
      </c>
      <c r="E56" s="26">
        <f>(D56*100)/C56</f>
        <v>0</v>
      </c>
      <c r="F56" s="24">
        <v>0.2834</v>
      </c>
      <c r="G56" s="22">
        <v>0</v>
      </c>
      <c r="H56" s="22">
        <v>0</v>
      </c>
      <c r="I56" s="6">
        <f>FLOOR(G56,0.00001)*D56</f>
        <v>0</v>
      </c>
    </row>
    <row r="57" spans="1:9" ht="13.5">
      <c r="A57" s="5"/>
      <c r="B57" s="19"/>
      <c r="C57" s="29" t="s">
        <v>48</v>
      </c>
      <c r="D57" s="27"/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11</v>
      </c>
      <c r="B59" s="19" t="s">
        <v>38</v>
      </c>
      <c r="C59" s="27">
        <v>19550020</v>
      </c>
      <c r="D59" s="30">
        <f>SUM(D60:D67)</f>
        <v>10345000</v>
      </c>
      <c r="E59" s="26">
        <f>(D59*100)/C59</f>
        <v>52.9155468894661</v>
      </c>
      <c r="F59" s="24">
        <v>0.2834</v>
      </c>
      <c r="G59" s="24">
        <v>0.3169</v>
      </c>
      <c r="H59" s="22">
        <f>(G59*100)/F59-100</f>
        <v>11.820748059280177</v>
      </c>
      <c r="I59" s="6">
        <f>FLOOR(G59,0.00001)*D59</f>
        <v>3278330.5</v>
      </c>
    </row>
    <row r="60" spans="1:9" ht="13.5">
      <c r="A60" s="5"/>
      <c r="B60" s="19"/>
      <c r="C60" s="29" t="s">
        <v>46</v>
      </c>
      <c r="D60" s="27">
        <v>3600000</v>
      </c>
      <c r="E60" s="23"/>
      <c r="F60" s="24"/>
      <c r="G60" s="25"/>
      <c r="H60" s="22"/>
      <c r="I60" s="6"/>
    </row>
    <row r="61" spans="1:9" ht="13.5">
      <c r="A61" s="5"/>
      <c r="B61" s="19"/>
      <c r="C61" s="29" t="s">
        <v>50</v>
      </c>
      <c r="D61" s="27">
        <v>300000</v>
      </c>
      <c r="E61" s="23"/>
      <c r="F61" s="24"/>
      <c r="G61" s="25"/>
      <c r="H61" s="22"/>
      <c r="I61" s="6"/>
    </row>
    <row r="62" spans="1:9" ht="13.5">
      <c r="A62" s="5"/>
      <c r="B62" s="19"/>
      <c r="C62" s="29" t="s">
        <v>51</v>
      </c>
      <c r="D62" s="27">
        <v>3000000</v>
      </c>
      <c r="E62" s="23"/>
      <c r="F62" s="24"/>
      <c r="G62" s="25"/>
      <c r="H62" s="22"/>
      <c r="I62" s="6"/>
    </row>
    <row r="63" spans="1:9" ht="13.5">
      <c r="A63" s="5"/>
      <c r="B63" s="19"/>
      <c r="C63" s="29" t="s">
        <v>47</v>
      </c>
      <c r="D63" s="27">
        <v>2200000</v>
      </c>
      <c r="E63" s="23"/>
      <c r="F63" s="24"/>
      <c r="G63" s="25"/>
      <c r="H63" s="22"/>
      <c r="I63" s="6"/>
    </row>
    <row r="64" spans="1:9" ht="13.5">
      <c r="A64" s="5"/>
      <c r="B64" s="19"/>
      <c r="C64" s="29" t="s">
        <v>54</v>
      </c>
      <c r="D64" s="27">
        <v>375000</v>
      </c>
      <c r="E64" s="23"/>
      <c r="F64" s="24"/>
      <c r="G64" s="25"/>
      <c r="H64" s="22"/>
      <c r="I64" s="6"/>
    </row>
    <row r="65" spans="1:9" ht="13.5">
      <c r="A65" s="5"/>
      <c r="B65" s="19"/>
      <c r="C65" s="29" t="s">
        <v>55</v>
      </c>
      <c r="D65" s="27">
        <v>600000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56</v>
      </c>
      <c r="D66" s="27">
        <v>150000</v>
      </c>
      <c r="E66" s="23"/>
      <c r="F66" s="24"/>
      <c r="G66" s="25"/>
      <c r="H66" s="22"/>
      <c r="I66" s="6"/>
    </row>
    <row r="67" spans="1:9" ht="13.5">
      <c r="A67" s="5"/>
      <c r="B67" s="19"/>
      <c r="C67" s="29" t="s">
        <v>57</v>
      </c>
      <c r="D67" s="27">
        <v>120000</v>
      </c>
      <c r="E67" s="23"/>
      <c r="F67" s="24"/>
      <c r="G67" s="25"/>
      <c r="H67" s="22"/>
      <c r="I67" s="6"/>
    </row>
    <row r="68" spans="1:9" ht="13.5">
      <c r="A68" s="5"/>
      <c r="B68" s="19"/>
      <c r="C68" s="29"/>
      <c r="D68" s="27"/>
      <c r="E68" s="23"/>
      <c r="F68" s="24"/>
      <c r="G68" s="25"/>
      <c r="H68" s="22"/>
      <c r="I68" s="6"/>
    </row>
    <row r="69" spans="1:9" ht="13.5">
      <c r="A69" s="5">
        <v>12</v>
      </c>
      <c r="B69" s="19" t="s">
        <v>24</v>
      </c>
      <c r="C69" s="27">
        <v>3088000</v>
      </c>
      <c r="D69" s="30">
        <f>SUM(D70:D70)</f>
        <v>0</v>
      </c>
      <c r="E69" s="26">
        <f>(D69*100)/C69</f>
        <v>0</v>
      </c>
      <c r="F69" s="24">
        <v>0.2834</v>
      </c>
      <c r="G69" s="22">
        <v>0</v>
      </c>
      <c r="H69" s="22">
        <v>0</v>
      </c>
      <c r="I69" s="6">
        <f>FLOOR(G69,0.00001)*D69</f>
        <v>0</v>
      </c>
    </row>
    <row r="70" spans="1:9" ht="13.5">
      <c r="A70" s="5"/>
      <c r="B70" s="19"/>
      <c r="C70" s="29" t="s">
        <v>48</v>
      </c>
      <c r="D70" s="27"/>
      <c r="E70" s="23"/>
      <c r="F70" s="24"/>
      <c r="G70" s="25"/>
      <c r="H70" s="22"/>
      <c r="I70" s="6"/>
    </row>
    <row r="71" spans="1:9" ht="13.5">
      <c r="A71" s="5"/>
      <c r="B71" s="19"/>
      <c r="C71" s="29"/>
      <c r="D71" s="27"/>
      <c r="E71" s="23"/>
      <c r="F71" s="24"/>
      <c r="G71" s="25"/>
      <c r="H71" s="22"/>
      <c r="I71" s="6"/>
    </row>
    <row r="72" spans="1:9" ht="13.5">
      <c r="A72" s="5">
        <v>13</v>
      </c>
      <c r="B72" s="19" t="s">
        <v>25</v>
      </c>
      <c r="C72" s="27">
        <v>1904000</v>
      </c>
      <c r="D72" s="30">
        <f>SUM(D73:D73)</f>
        <v>37500</v>
      </c>
      <c r="E72" s="26">
        <f>(D72*100)/C72</f>
        <v>1.9695378151260505</v>
      </c>
      <c r="F72" s="24">
        <v>0.2834</v>
      </c>
      <c r="G72" s="24">
        <v>0.2834</v>
      </c>
      <c r="H72" s="22">
        <f>(G72*100)/F72-100</f>
        <v>0</v>
      </c>
      <c r="I72" s="6">
        <f>FLOOR(G72,0.00001)*D72</f>
        <v>10627.500000000002</v>
      </c>
    </row>
    <row r="73" spans="1:9" ht="13.5">
      <c r="A73" s="5"/>
      <c r="B73" s="19"/>
      <c r="C73" s="29" t="s">
        <v>56</v>
      </c>
      <c r="D73" s="27">
        <v>37500</v>
      </c>
      <c r="E73" s="23"/>
      <c r="F73" s="24"/>
      <c r="G73" s="25"/>
      <c r="H73" s="22"/>
      <c r="I73" s="6"/>
    </row>
    <row r="74" spans="1:9" ht="13.5">
      <c r="A74" s="5"/>
      <c r="B74" s="19"/>
      <c r="C74" s="29"/>
      <c r="D74" s="27"/>
      <c r="E74" s="23"/>
      <c r="F74" s="24"/>
      <c r="G74" s="25"/>
      <c r="H74" s="22"/>
      <c r="I74" s="6"/>
    </row>
    <row r="75" spans="1:9" ht="13.5">
      <c r="A75" s="5">
        <v>14</v>
      </c>
      <c r="B75" s="19" t="s">
        <v>39</v>
      </c>
      <c r="C75" s="27">
        <v>10909036</v>
      </c>
      <c r="D75" s="30">
        <f>SUM(D76:D76)</f>
        <v>0</v>
      </c>
      <c r="E75" s="26">
        <f>(D75*100)/C75</f>
        <v>0</v>
      </c>
      <c r="F75" s="24">
        <v>0.2834</v>
      </c>
      <c r="G75" s="22">
        <v>0</v>
      </c>
      <c r="H75" s="22">
        <v>0</v>
      </c>
      <c r="I75" s="6">
        <f>FLOOR(G75,0.00001)*D75</f>
        <v>0</v>
      </c>
    </row>
    <row r="76" spans="1:9" ht="13.5">
      <c r="A76" s="5"/>
      <c r="B76" s="19"/>
      <c r="C76" s="29" t="s">
        <v>48</v>
      </c>
      <c r="D76" s="27"/>
      <c r="E76" s="23"/>
      <c r="F76" s="24"/>
      <c r="G76" s="25"/>
      <c r="H76" s="22"/>
      <c r="I76" s="6"/>
    </row>
    <row r="77" spans="1:9" ht="13.5">
      <c r="A77" s="5"/>
      <c r="B77" s="19"/>
      <c r="C77" s="29"/>
      <c r="D77" s="27"/>
      <c r="E77" s="23"/>
      <c r="F77" s="24"/>
      <c r="G77" s="25"/>
      <c r="H77" s="22"/>
      <c r="I77" s="6"/>
    </row>
    <row r="78" spans="1:9" ht="13.5">
      <c r="A78" s="5">
        <v>15</v>
      </c>
      <c r="B78" s="19" t="s">
        <v>40</v>
      </c>
      <c r="C78" s="27">
        <v>610</v>
      </c>
      <c r="D78" s="30">
        <f>SUM(D79:D80)</f>
        <v>0</v>
      </c>
      <c r="E78" s="26">
        <f>(D78*100)/C78</f>
        <v>0</v>
      </c>
      <c r="F78" s="24">
        <v>0.2834</v>
      </c>
      <c r="G78" s="22">
        <v>0</v>
      </c>
      <c r="H78" s="22">
        <v>0</v>
      </c>
      <c r="I78" s="6">
        <f>FLOOR(G78,0.00001)*D78</f>
        <v>0</v>
      </c>
    </row>
    <row r="79" spans="1:9" ht="13.5">
      <c r="A79" s="5"/>
      <c r="B79" s="19"/>
      <c r="C79" s="29" t="s">
        <v>48</v>
      </c>
      <c r="D79" s="27"/>
      <c r="E79" s="23"/>
      <c r="F79" s="24"/>
      <c r="G79" s="25"/>
      <c r="H79" s="22"/>
      <c r="I79" s="6"/>
    </row>
    <row r="80" spans="1:9" ht="13.5">
      <c r="A80" s="5"/>
      <c r="B80" s="19"/>
      <c r="C80" s="29"/>
      <c r="D80" s="27"/>
      <c r="E80" s="23"/>
      <c r="F80" s="24"/>
      <c r="G80" s="25"/>
      <c r="H80" s="22"/>
      <c r="I80" s="6"/>
    </row>
    <row r="81" spans="1:9" ht="13.5">
      <c r="A81" s="10"/>
      <c r="B81" s="13" t="s">
        <v>14</v>
      </c>
      <c r="C81" s="28">
        <f>SUM(C41:C80)</f>
        <v>63136316</v>
      </c>
      <c r="D81" s="31">
        <f>SUM(D41,D46,D51,D56,D59,D69,D72,D75,D78)</f>
        <v>13814000</v>
      </c>
      <c r="E81" s="20">
        <f>(D81*100)/C81</f>
        <v>21.87964213813172</v>
      </c>
      <c r="F81" s="16"/>
      <c r="G81" s="16"/>
      <c r="H81" s="11"/>
      <c r="I81" s="21">
        <f>SUM(I41:I78)</f>
        <v>4261524.5</v>
      </c>
    </row>
    <row r="82" ht="12.75">
      <c r="C82" s="12"/>
    </row>
    <row r="83" spans="1:9" ht="13.5">
      <c r="A83" s="33" t="s">
        <v>20</v>
      </c>
      <c r="B83" s="34"/>
      <c r="C83" s="34"/>
      <c r="D83" s="34"/>
      <c r="E83" s="34"/>
      <c r="F83" s="34"/>
      <c r="G83" s="34"/>
      <c r="H83" s="34"/>
      <c r="I83" s="35"/>
    </row>
    <row r="84" spans="1:9" ht="13.5">
      <c r="A84" s="8"/>
      <c r="B84" s="8"/>
      <c r="C84" s="8"/>
      <c r="D84" s="8"/>
      <c r="E84" s="8"/>
      <c r="F84" s="8"/>
      <c r="G84" s="8"/>
      <c r="H84" s="8"/>
      <c r="I84" s="9"/>
    </row>
    <row r="85" spans="1:9" ht="13.5">
      <c r="A85" s="5">
        <v>16</v>
      </c>
      <c r="B85" s="19" t="s">
        <v>41</v>
      </c>
      <c r="C85" s="27">
        <v>621000</v>
      </c>
      <c r="D85" s="30">
        <f>SUM(D86:D86)</f>
        <v>0</v>
      </c>
      <c r="E85" s="26">
        <f>(D85*100)/C85</f>
        <v>0</v>
      </c>
      <c r="F85" s="24">
        <v>0.4</v>
      </c>
      <c r="G85" s="22">
        <v>0</v>
      </c>
      <c r="H85" s="22">
        <v>0</v>
      </c>
      <c r="I85" s="6">
        <f>FLOOR(G85,0.00001)*D85</f>
        <v>0</v>
      </c>
    </row>
    <row r="86" spans="1:9" ht="13.5">
      <c r="A86" s="5"/>
      <c r="B86" s="19"/>
      <c r="C86" s="29" t="s">
        <v>48</v>
      </c>
      <c r="D86" s="30"/>
      <c r="E86" s="26"/>
      <c r="F86" s="24"/>
      <c r="G86" s="22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17</v>
      </c>
      <c r="B88" s="19" t="s">
        <v>26</v>
      </c>
      <c r="C88" s="27">
        <v>414000</v>
      </c>
      <c r="D88" s="30">
        <f>SUM(D89:D90)</f>
        <v>414000</v>
      </c>
      <c r="E88" s="26">
        <f>(D88*100)/C88</f>
        <v>100</v>
      </c>
      <c r="F88" s="24">
        <v>0.4</v>
      </c>
      <c r="G88" s="24">
        <v>0.4001</v>
      </c>
      <c r="H88" s="22">
        <f>(G88*100)/F88-100</f>
        <v>0.024999999999991473</v>
      </c>
      <c r="I88" s="6">
        <f>FLOOR(G88,0.00001)*D88</f>
        <v>165641.4</v>
      </c>
    </row>
    <row r="89" spans="1:9" ht="13.5">
      <c r="A89" s="5"/>
      <c r="B89" s="19"/>
      <c r="C89" s="29" t="s">
        <v>58</v>
      </c>
      <c r="D89" s="27">
        <v>17000</v>
      </c>
      <c r="E89" s="23"/>
      <c r="F89" s="24"/>
      <c r="G89" s="25"/>
      <c r="H89" s="22"/>
      <c r="I89" s="6"/>
    </row>
    <row r="90" spans="1:9" ht="13.5">
      <c r="A90" s="5"/>
      <c r="B90" s="19"/>
      <c r="C90" s="29" t="s">
        <v>55</v>
      </c>
      <c r="D90" s="27">
        <v>397000</v>
      </c>
      <c r="E90" s="23"/>
      <c r="F90" s="24"/>
      <c r="G90" s="25"/>
      <c r="H90" s="22"/>
      <c r="I90" s="6"/>
    </row>
    <row r="91" spans="1:9" ht="13.5">
      <c r="A91" s="5"/>
      <c r="B91" s="19"/>
      <c r="C91" s="29"/>
      <c r="D91" s="27"/>
      <c r="E91" s="23"/>
      <c r="F91" s="24"/>
      <c r="G91" s="25"/>
      <c r="H91" s="22"/>
      <c r="I91" s="6"/>
    </row>
    <row r="92" spans="1:9" ht="13.5">
      <c r="A92" s="5">
        <v>18</v>
      </c>
      <c r="B92" s="19" t="s">
        <v>42</v>
      </c>
      <c r="C92" s="27">
        <v>1304115</v>
      </c>
      <c r="D92" s="30">
        <f>SUM(D93:D93)</f>
        <v>1304115</v>
      </c>
      <c r="E92" s="26">
        <f>(D92*100)/C92</f>
        <v>100</v>
      </c>
      <c r="F92" s="24">
        <v>0.4</v>
      </c>
      <c r="G92" s="24">
        <v>0.4</v>
      </c>
      <c r="H92" s="22">
        <f>(G92*100)/F92-100</f>
        <v>0</v>
      </c>
      <c r="I92" s="6">
        <f>FLOOR(G92,0.00001)*D92</f>
        <v>521646</v>
      </c>
    </row>
    <row r="93" spans="1:9" ht="13.5">
      <c r="A93" s="5"/>
      <c r="B93" s="19"/>
      <c r="C93" s="29" t="s">
        <v>59</v>
      </c>
      <c r="D93" s="27">
        <v>1304115</v>
      </c>
      <c r="E93" s="26"/>
      <c r="F93" s="24"/>
      <c r="G93" s="22"/>
      <c r="H93" s="22"/>
      <c r="I93" s="6"/>
    </row>
    <row r="94" spans="1:9" ht="13.5">
      <c r="A94" s="5"/>
      <c r="B94" s="19"/>
      <c r="C94" s="29"/>
      <c r="D94" s="27"/>
      <c r="E94" s="23"/>
      <c r="F94" s="24"/>
      <c r="G94" s="25"/>
      <c r="H94" s="22"/>
      <c r="I94" s="6"/>
    </row>
    <row r="95" spans="1:9" ht="13.5">
      <c r="A95" s="5">
        <v>19</v>
      </c>
      <c r="B95" s="19" t="s">
        <v>42</v>
      </c>
      <c r="C95" s="27">
        <v>1400000</v>
      </c>
      <c r="D95" s="30">
        <f>SUM(D96:D96)</f>
        <v>1400000</v>
      </c>
      <c r="E95" s="26">
        <f>(D95*100)/C95</f>
        <v>100</v>
      </c>
      <c r="F95" s="24">
        <v>0.4</v>
      </c>
      <c r="G95" s="24">
        <v>0.4</v>
      </c>
      <c r="H95" s="22">
        <f>(G95*100)/F95-100</f>
        <v>0</v>
      </c>
      <c r="I95" s="6">
        <f>FLOOR(G95,0.00001)*D95</f>
        <v>560000</v>
      </c>
    </row>
    <row r="96" spans="1:9" ht="13.5">
      <c r="A96" s="5"/>
      <c r="B96" s="19"/>
      <c r="C96" s="29" t="s">
        <v>59</v>
      </c>
      <c r="D96" s="27">
        <v>1400000</v>
      </c>
      <c r="E96" s="23"/>
      <c r="F96" s="24"/>
      <c r="G96" s="25"/>
      <c r="H96" s="22"/>
      <c r="I96" s="6"/>
    </row>
    <row r="97" spans="1:9" ht="13.5">
      <c r="A97" s="5"/>
      <c r="B97" s="19"/>
      <c r="C97" s="29"/>
      <c r="D97" s="27"/>
      <c r="E97" s="23"/>
      <c r="F97" s="24"/>
      <c r="G97" s="25"/>
      <c r="H97" s="22"/>
      <c r="I97" s="6"/>
    </row>
    <row r="98" spans="1:9" ht="13.5">
      <c r="A98" s="5">
        <v>20</v>
      </c>
      <c r="B98" s="19" t="s">
        <v>43</v>
      </c>
      <c r="C98" s="27">
        <v>75885</v>
      </c>
      <c r="D98" s="30">
        <f>SUM(D99:D99)</f>
        <v>0</v>
      </c>
      <c r="E98" s="26">
        <f>(D98*100)/C98</f>
        <v>0</v>
      </c>
      <c r="F98" s="24">
        <v>0.4</v>
      </c>
      <c r="G98" s="22">
        <v>0</v>
      </c>
      <c r="H98" s="22">
        <v>0</v>
      </c>
      <c r="I98" s="6">
        <f>FLOOR(G98,0.00001)*D98</f>
        <v>0</v>
      </c>
    </row>
    <row r="99" spans="1:9" ht="13.5">
      <c r="A99" s="5"/>
      <c r="B99" s="19"/>
      <c r="C99" s="29" t="s">
        <v>48</v>
      </c>
      <c r="D99" s="30"/>
      <c r="E99" s="26"/>
      <c r="F99" s="24"/>
      <c r="G99" s="22"/>
      <c r="H99" s="22"/>
      <c r="I99" s="6"/>
    </row>
    <row r="100" spans="1:9" ht="13.5">
      <c r="A100" s="5"/>
      <c r="B100" s="19"/>
      <c r="C100" s="29"/>
      <c r="D100" s="27"/>
      <c r="E100" s="23"/>
      <c r="F100" s="24"/>
      <c r="G100" s="25"/>
      <c r="H100" s="22"/>
      <c r="I100" s="6"/>
    </row>
    <row r="101" spans="1:9" ht="13.5">
      <c r="A101" s="5">
        <v>21</v>
      </c>
      <c r="B101" s="19" t="s">
        <v>43</v>
      </c>
      <c r="C101" s="27">
        <v>620000</v>
      </c>
      <c r="D101" s="30">
        <f>SUM(D102:D102)</f>
        <v>620000</v>
      </c>
      <c r="E101" s="26">
        <f>(D101*100)/C101</f>
        <v>100</v>
      </c>
      <c r="F101" s="24">
        <v>0.4</v>
      </c>
      <c r="G101" s="24">
        <v>0.4</v>
      </c>
      <c r="H101" s="22">
        <f>(G101*100)/F101-100</f>
        <v>0</v>
      </c>
      <c r="I101" s="6">
        <f>FLOOR(G101,0.00001)*D101</f>
        <v>248000</v>
      </c>
    </row>
    <row r="102" spans="1:9" ht="13.5">
      <c r="A102" s="5"/>
      <c r="B102" s="19"/>
      <c r="C102" s="29" t="s">
        <v>59</v>
      </c>
      <c r="D102" s="27">
        <v>620000</v>
      </c>
      <c r="E102" s="26"/>
      <c r="F102" s="24"/>
      <c r="G102" s="22"/>
      <c r="H102" s="22"/>
      <c r="I102" s="6"/>
    </row>
    <row r="103" spans="1:9" ht="13.5">
      <c r="A103" s="5"/>
      <c r="B103" s="19"/>
      <c r="C103" s="29"/>
      <c r="D103" s="27"/>
      <c r="E103" s="23"/>
      <c r="F103" s="24"/>
      <c r="G103" s="25"/>
      <c r="H103" s="22"/>
      <c r="I103" s="6"/>
    </row>
    <row r="104" spans="1:9" ht="13.5">
      <c r="A104" s="5">
        <v>22</v>
      </c>
      <c r="B104" s="19" t="s">
        <v>44</v>
      </c>
      <c r="C104" s="27">
        <v>5694000</v>
      </c>
      <c r="D104" s="30">
        <f>SUM(D105:D105)</f>
        <v>0</v>
      </c>
      <c r="E104" s="26">
        <f>(D104*100)/C104</f>
        <v>0</v>
      </c>
      <c r="F104" s="24">
        <v>0.4</v>
      </c>
      <c r="G104" s="22">
        <v>0</v>
      </c>
      <c r="H104" s="22">
        <v>0</v>
      </c>
      <c r="I104" s="6">
        <f>FLOOR(G104,0.00001)*D104</f>
        <v>0</v>
      </c>
    </row>
    <row r="105" spans="1:9" ht="13.5">
      <c r="A105" s="5"/>
      <c r="B105" s="19"/>
      <c r="C105" s="29" t="s">
        <v>48</v>
      </c>
      <c r="D105" s="30"/>
      <c r="E105" s="26"/>
      <c r="F105" s="24"/>
      <c r="G105" s="22"/>
      <c r="H105" s="22"/>
      <c r="I105" s="6"/>
    </row>
    <row r="106" spans="1:9" ht="13.5">
      <c r="A106" s="5"/>
      <c r="B106" s="19"/>
      <c r="C106" s="29"/>
      <c r="D106" s="27"/>
      <c r="E106" s="23"/>
      <c r="F106" s="24"/>
      <c r="G106" s="25"/>
      <c r="H106" s="22"/>
      <c r="I106" s="6"/>
    </row>
    <row r="107" spans="1:9" ht="13.5">
      <c r="A107" s="5">
        <v>23</v>
      </c>
      <c r="B107" s="19" t="s">
        <v>45</v>
      </c>
      <c r="C107" s="27">
        <v>4500000</v>
      </c>
      <c r="D107" s="30">
        <f>SUM(D108:D109)</f>
        <v>4500000</v>
      </c>
      <c r="E107" s="26">
        <f>(D107*100)/C107</f>
        <v>100</v>
      </c>
      <c r="F107" s="24">
        <v>0.4</v>
      </c>
      <c r="G107" s="24">
        <v>0.4105</v>
      </c>
      <c r="H107" s="22">
        <f>(G107*100)/F107-100</f>
        <v>2.624999999999986</v>
      </c>
      <c r="I107" s="6">
        <f>FLOOR(G107,0.00001)*D107</f>
        <v>1847250.0000000002</v>
      </c>
    </row>
    <row r="108" spans="1:9" ht="13.5">
      <c r="A108" s="5"/>
      <c r="B108" s="19"/>
      <c r="C108" s="29" t="s">
        <v>58</v>
      </c>
      <c r="D108" s="30">
        <v>1000000</v>
      </c>
      <c r="E108" s="26"/>
      <c r="F108" s="24"/>
      <c r="G108" s="22"/>
      <c r="H108" s="22"/>
      <c r="I108" s="6"/>
    </row>
    <row r="109" spans="1:9" ht="13.5">
      <c r="A109" s="5"/>
      <c r="B109" s="19"/>
      <c r="C109" s="29" t="s">
        <v>59</v>
      </c>
      <c r="D109" s="30">
        <v>3500000</v>
      </c>
      <c r="E109" s="26"/>
      <c r="F109" s="24"/>
      <c r="G109" s="22"/>
      <c r="H109" s="22"/>
      <c r="I109" s="6"/>
    </row>
    <row r="110" spans="1:9" ht="13.5">
      <c r="A110" s="5"/>
      <c r="B110" s="19"/>
      <c r="C110" s="29"/>
      <c r="D110" s="27"/>
      <c r="E110" s="23"/>
      <c r="F110" s="24"/>
      <c r="G110" s="25"/>
      <c r="H110" s="22"/>
      <c r="I110" s="6"/>
    </row>
    <row r="111" spans="1:9" ht="13.5">
      <c r="A111" s="10"/>
      <c r="B111" s="13" t="s">
        <v>14</v>
      </c>
      <c r="C111" s="28">
        <f>SUM(C85:C110)</f>
        <v>14629000</v>
      </c>
      <c r="D111" s="31">
        <f>SUM(D85,D88,D92,D95,D98,D101,D104,D107)</f>
        <v>8238115</v>
      </c>
      <c r="E111" s="20">
        <f>(D111*100)/C111</f>
        <v>56.31358944562171</v>
      </c>
      <c r="F111" s="16"/>
      <c r="G111" s="16"/>
      <c r="H111" s="11"/>
      <c r="I111" s="21">
        <f>SUM(I85:I107)</f>
        <v>3342537.4000000004</v>
      </c>
    </row>
    <row r="112" spans="1:9" ht="13.5">
      <c r="A112" s="5"/>
      <c r="B112" s="19"/>
      <c r="C112" s="29"/>
      <c r="D112" s="27"/>
      <c r="E112" s="23"/>
      <c r="F112" s="24"/>
      <c r="G112" s="25"/>
      <c r="H112" s="22"/>
      <c r="I112" s="6"/>
    </row>
    <row r="113" spans="1:9" ht="13.5">
      <c r="A113" s="14"/>
      <c r="B113" s="13" t="s">
        <v>12</v>
      </c>
      <c r="C113" s="28">
        <f>SUM(C17,C30,C37,C81,C111)</f>
        <v>94216036</v>
      </c>
      <c r="D113" s="28">
        <f>SUM(D17,D30,D37,D81,D111)</f>
        <v>23594115</v>
      </c>
      <c r="E113" s="20">
        <f>(D113*100)/C113</f>
        <v>25.04256812502704</v>
      </c>
      <c r="F113" s="15"/>
      <c r="G113" s="15"/>
      <c r="H113" s="15"/>
      <c r="I113" s="32">
        <f>SUM(I17,I30,I37,I81,I111)</f>
        <v>8219469.300000001</v>
      </c>
    </row>
  </sheetData>
  <sheetProtection/>
  <mergeCells count="6">
    <mergeCell ref="A32:I32"/>
    <mergeCell ref="A83:I83"/>
    <mergeCell ref="A2:I2"/>
    <mergeCell ref="A8:I8"/>
    <mergeCell ref="A19:I19"/>
    <mergeCell ref="A39:I3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2011-02-16T14:16:47Z</cp:lastPrinted>
  <dcterms:created xsi:type="dcterms:W3CDTF">2005-05-09T20:19:33Z</dcterms:created>
  <dcterms:modified xsi:type="dcterms:W3CDTF">2011-02-23T18:26:06Z</dcterms:modified>
  <cp:category/>
  <cp:version/>
  <cp:contentType/>
  <cp:contentStatus/>
</cp:coreProperties>
</file>