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9 MILHO VENDA 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<sst xmlns="http://schemas.openxmlformats.org/spreadsheetml/2006/main" count="101" uniqueCount="63">
  <si>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</si>
  <si>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</si>
  <si>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</si>
  <si>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</si>
  <si>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</si>
  <si>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</si>
  <si>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</si>
  <si>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</si>
  <si>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</si>
  <si>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</si>
  <si>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</si>
  <si>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</si>
  <si>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</si>
  <si>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</si>
  <si>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</si>
  <si>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</si>
  <si>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</si>
  <si>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</si>
  <si>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</si>
  <si>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</si>
  <si>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GO</t>
  </si>
  <si>
    <t>MS</t>
  </si>
  <si>
    <t>MG</t>
  </si>
  <si>
    <t>Chapadão do Sul</t>
  </si>
  <si>
    <t>Costa Rica</t>
  </si>
  <si>
    <t>Rio Brilhante</t>
  </si>
  <si>
    <t>São Gabriel do Oeste</t>
  </si>
  <si>
    <t>MT</t>
  </si>
  <si>
    <t>Maringa</t>
  </si>
  <si>
    <t>Medianeira</t>
  </si>
  <si>
    <t>SP</t>
  </si>
  <si>
    <t>Jaboticabal</t>
  </si>
  <si>
    <t>Votoporanga</t>
  </si>
  <si>
    <t>Chapadão do Céu</t>
  </si>
  <si>
    <t>Araxá</t>
  </si>
  <si>
    <t>Sidrolandia</t>
  </si>
  <si>
    <t>Rondonopolis</t>
  </si>
  <si>
    <t>Sto. A. do Leverger</t>
  </si>
  <si>
    <t>Assis Chateuabrind</t>
  </si>
  <si>
    <t>Borrazopolis</t>
  </si>
  <si>
    <t>Fenix</t>
  </si>
  <si>
    <t>Goio-Ere</t>
  </si>
  <si>
    <t>Marialva</t>
  </si>
  <si>
    <t>Palotina</t>
  </si>
  <si>
    <t>Toledo</t>
  </si>
  <si>
    <t>RS</t>
  </si>
  <si>
    <t>Passo Fundo</t>
  </si>
  <si>
    <t>Avare</t>
  </si>
  <si>
    <t>São José do Rio Preto</t>
  </si>
  <si>
    <t>Tupa</t>
  </si>
  <si>
    <t xml:space="preserve">        AVISO DE VENDA DE MILHO EM GRÃOS – Nº 329/10 - 25/11/2010</t>
  </si>
  <si>
    <t>Doutor Mauricio Cardoso</t>
  </si>
  <si>
    <t>RETIRADO</t>
  </si>
  <si>
    <t>BBM GO</t>
  </si>
  <si>
    <t>BBM UB</t>
  </si>
  <si>
    <t>BNM</t>
  </si>
  <si>
    <t>BCSP</t>
  </si>
  <si>
    <t>BBM PR</t>
  </si>
  <si>
    <t>BCMR</t>
  </si>
  <si>
    <t>BCMMT</t>
  </si>
  <si>
    <t>BCMM</t>
  </si>
  <si>
    <t>BBM RS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</si>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</sst>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8"/>
  <sheetViews>
    <sheetView tabSelected="1" workbookViewId="0" topLeftCell="A88">
      <selection activeCell="G123" sqref="G123:H12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50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20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33</v>
      </c>
      <c r="C10" s="29">
        <v>789490</v>
      </c>
      <c r="D10" s="33">
        <f>SUM(D11:D11)</f>
        <v>0</v>
      </c>
      <c r="E10" s="28">
        <f>(D10*100)/C10</f>
        <v>0</v>
      </c>
      <c r="F10" s="26">
        <v>0.3416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2" t="s">
        <v>52</v>
      </c>
      <c r="D11" s="33"/>
      <c r="E11" s="28"/>
      <c r="F11" s="26"/>
      <c r="G11" s="7"/>
      <c r="H11" s="24"/>
      <c r="I11" s="7"/>
    </row>
    <row r="12" spans="1:9" ht="13.5">
      <c r="A12" s="5"/>
      <c r="B12" s="21"/>
      <c r="C12" s="32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33</v>
      </c>
      <c r="C13" s="29">
        <v>2212000</v>
      </c>
      <c r="D13" s="33">
        <f>SUM(D14:D15)</f>
        <v>600000</v>
      </c>
      <c r="E13" s="28">
        <f>(D13*100)/C13</f>
        <v>27.124773960217</v>
      </c>
      <c r="F13" s="26">
        <v>0.3416</v>
      </c>
      <c r="G13" s="26">
        <v>0.3416</v>
      </c>
      <c r="H13" s="24">
        <f>(G13*100)/F13-100</f>
        <v>0</v>
      </c>
      <c r="I13" s="7">
        <f>FLOOR(G13,0.00001)*D13</f>
        <v>204960</v>
      </c>
    </row>
    <row r="14" spans="1:9" ht="13.5">
      <c r="A14" s="5"/>
      <c r="B14" s="21"/>
      <c r="C14" s="32" t="s">
        <v>53</v>
      </c>
      <c r="D14" s="33">
        <v>600000</v>
      </c>
      <c r="E14" s="28"/>
      <c r="F14" s="26"/>
      <c r="G14" s="7"/>
      <c r="H14" s="24"/>
      <c r="I14" s="7"/>
    </row>
    <row r="15" spans="1:9" ht="13.5">
      <c r="A15" s="5"/>
      <c r="B15" s="21"/>
      <c r="C15" s="32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33</v>
      </c>
      <c r="C16" s="29">
        <v>997000</v>
      </c>
      <c r="D16" s="33">
        <f>SUM(D17:D18)</f>
        <v>0</v>
      </c>
      <c r="E16" s="28">
        <f>(D16*100)/C16</f>
        <v>0</v>
      </c>
      <c r="F16" s="26">
        <v>0.3416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2" t="s">
        <v>52</v>
      </c>
      <c r="D17" s="33"/>
      <c r="E17" s="28"/>
      <c r="F17" s="26"/>
      <c r="G17" s="7"/>
      <c r="H17" s="24"/>
      <c r="I17" s="7"/>
    </row>
    <row r="18" spans="1:9" ht="13.5">
      <c r="A18" s="5"/>
      <c r="B18" s="21"/>
      <c r="C18" s="32"/>
      <c r="D18" s="29"/>
      <c r="E18" s="25"/>
      <c r="F18" s="26"/>
      <c r="G18" s="27"/>
      <c r="H18" s="24"/>
      <c r="I18" s="7"/>
    </row>
    <row r="19" spans="1:9" ht="13.5">
      <c r="A19" s="11"/>
      <c r="B19" s="14" t="s">
        <v>14</v>
      </c>
      <c r="C19" s="30">
        <f>SUM(C10:C18)</f>
        <v>3998490</v>
      </c>
      <c r="D19" s="34">
        <f>SUM(D10,D13,D16)</f>
        <v>600000</v>
      </c>
      <c r="E19" s="22">
        <f>(D19*100)/C19</f>
        <v>15.005664638400996</v>
      </c>
      <c r="F19" s="17"/>
      <c r="G19" s="17"/>
      <c r="H19" s="12"/>
      <c r="I19" s="23">
        <f>SUM(I10,I13,I16)</f>
        <v>204960</v>
      </c>
    </row>
    <row r="20" ht="12.75">
      <c r="C20" s="13"/>
    </row>
    <row r="21" spans="1:9" ht="13.5">
      <c r="A21" s="38" t="s">
        <v>22</v>
      </c>
      <c r="B21" s="39"/>
      <c r="C21" s="39"/>
      <c r="D21" s="39"/>
      <c r="E21" s="39"/>
      <c r="F21" s="39"/>
      <c r="G21" s="39"/>
      <c r="H21" s="39"/>
      <c r="I21" s="40"/>
    </row>
    <row r="22" spans="1:9" ht="13.5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4</v>
      </c>
      <c r="B23" s="21" t="s">
        <v>34</v>
      </c>
      <c r="C23" s="29">
        <v>358500</v>
      </c>
      <c r="D23" s="33">
        <f>SUM(D24:D25)</f>
        <v>358500</v>
      </c>
      <c r="E23" s="28">
        <f>(D23*100)/C23</f>
        <v>100</v>
      </c>
      <c r="F23" s="26">
        <v>0.416</v>
      </c>
      <c r="G23" s="26">
        <v>0.436</v>
      </c>
      <c r="H23" s="24">
        <f>(G23*100)/F23-100</f>
        <v>4.807692307692321</v>
      </c>
      <c r="I23" s="7">
        <f>FLOOR(G23,0.00001)*D23</f>
        <v>156306.00000000003</v>
      </c>
    </row>
    <row r="24" spans="1:9" ht="13.5">
      <c r="A24" s="5"/>
      <c r="B24" s="21"/>
      <c r="C24" s="32" t="s">
        <v>54</v>
      </c>
      <c r="D24" s="29">
        <v>358500</v>
      </c>
      <c r="E24" s="28"/>
      <c r="F24" s="26"/>
      <c r="G24" s="26"/>
      <c r="H24" s="24"/>
      <c r="I24" s="7"/>
    </row>
    <row r="25" spans="1:9" ht="13.5">
      <c r="A25" s="5"/>
      <c r="B25" s="21"/>
      <c r="C25" s="32"/>
      <c r="D25" s="33"/>
      <c r="E25" s="28"/>
      <c r="F25" s="26"/>
      <c r="G25" s="26"/>
      <c r="H25" s="24"/>
      <c r="I25" s="7"/>
    </row>
    <row r="26" spans="1:9" ht="13.5">
      <c r="A26" s="11"/>
      <c r="B26" s="14" t="s">
        <v>14</v>
      </c>
      <c r="C26" s="30">
        <f>SUM(C23:C25)</f>
        <v>358500</v>
      </c>
      <c r="D26" s="34">
        <f>SUM(D23)</f>
        <v>358500</v>
      </c>
      <c r="E26" s="22">
        <f>(D26*100)/C26</f>
        <v>100</v>
      </c>
      <c r="F26" s="17"/>
      <c r="G26" s="17"/>
      <c r="H26" s="12"/>
      <c r="I26" s="23">
        <f>SUM(I23)</f>
        <v>156306.00000000003</v>
      </c>
    </row>
    <row r="27" ht="12.75">
      <c r="C27" s="13"/>
    </row>
    <row r="28" spans="1:9" ht="13.5">
      <c r="A28" s="38" t="s">
        <v>21</v>
      </c>
      <c r="B28" s="39"/>
      <c r="C28" s="39"/>
      <c r="D28" s="39"/>
      <c r="E28" s="39"/>
      <c r="F28" s="39"/>
      <c r="G28" s="39"/>
      <c r="H28" s="39"/>
      <c r="I28" s="40"/>
    </row>
    <row r="29" spans="1:9" ht="13.5">
      <c r="A29" s="9"/>
      <c r="B29" s="9"/>
      <c r="C29" s="9"/>
      <c r="D29" s="9"/>
      <c r="E29" s="9"/>
      <c r="F29" s="9"/>
      <c r="G29" s="9"/>
      <c r="H29" s="9"/>
      <c r="I29" s="10"/>
    </row>
    <row r="30" spans="1:9" ht="13.5">
      <c r="A30" s="5">
        <v>5</v>
      </c>
      <c r="B30" s="21" t="s">
        <v>23</v>
      </c>
      <c r="C30" s="29">
        <v>1651000</v>
      </c>
      <c r="D30" s="33">
        <f>SUM(D31:D32)</f>
        <v>1000000</v>
      </c>
      <c r="E30" s="28">
        <f>(D30*100)/C30</f>
        <v>60.56935190793458</v>
      </c>
      <c r="F30" s="26">
        <v>0.325</v>
      </c>
      <c r="G30" s="26">
        <v>0.326</v>
      </c>
      <c r="H30" s="24">
        <f>(G30*100)/F30-100</f>
        <v>0.3076923076923066</v>
      </c>
      <c r="I30" s="7">
        <f>FLOOR(G30,0.00001)*D30</f>
        <v>326000</v>
      </c>
    </row>
    <row r="31" spans="1:9" ht="13.5">
      <c r="A31" s="5"/>
      <c r="B31" s="21"/>
      <c r="C31" s="32" t="s">
        <v>54</v>
      </c>
      <c r="D31" s="33">
        <v>1000000</v>
      </c>
      <c r="E31" s="28"/>
      <c r="F31" s="26"/>
      <c r="G31" s="24"/>
      <c r="H31" s="24"/>
      <c r="I31" s="7"/>
    </row>
    <row r="32" spans="1:9" ht="13.5">
      <c r="A32" s="5"/>
      <c r="B32" s="21"/>
      <c r="C32" s="32"/>
      <c r="D32" s="29"/>
      <c r="E32" s="25"/>
      <c r="F32" s="26"/>
      <c r="G32" s="27"/>
      <c r="H32" s="24"/>
      <c r="I32" s="7"/>
    </row>
    <row r="33" spans="1:9" ht="13.5">
      <c r="A33" s="5">
        <v>6</v>
      </c>
      <c r="B33" s="21" t="s">
        <v>23</v>
      </c>
      <c r="C33" s="29">
        <v>1368000</v>
      </c>
      <c r="D33" s="33">
        <f>SUM(D34:D35)</f>
        <v>1368000</v>
      </c>
      <c r="E33" s="28">
        <f>(D33*100)/C33</f>
        <v>100</v>
      </c>
      <c r="F33" s="26">
        <v>0.325</v>
      </c>
      <c r="G33" s="26">
        <v>0.327</v>
      </c>
      <c r="H33" s="24">
        <f>(G33*100)/F33-100</f>
        <v>0.6153846153846274</v>
      </c>
      <c r="I33" s="7">
        <f>FLOOR(G33,0.00001)*D33</f>
        <v>447336</v>
      </c>
    </row>
    <row r="34" spans="1:9" ht="13.5">
      <c r="A34" s="5"/>
      <c r="B34" s="21"/>
      <c r="C34" s="32" t="s">
        <v>55</v>
      </c>
      <c r="D34" s="29">
        <v>1368000</v>
      </c>
      <c r="E34" s="25"/>
      <c r="F34" s="26"/>
      <c r="G34" s="27"/>
      <c r="H34" s="24"/>
      <c r="I34" s="7"/>
    </row>
    <row r="35" spans="1:9" ht="13.5">
      <c r="A35" s="5"/>
      <c r="B35" s="21"/>
      <c r="C35" s="32"/>
      <c r="D35" s="29"/>
      <c r="E35" s="25"/>
      <c r="F35" s="26"/>
      <c r="G35" s="27"/>
      <c r="H35" s="24"/>
      <c r="I35" s="7"/>
    </row>
    <row r="36" spans="1:9" ht="13.5">
      <c r="A36" s="5">
        <v>7</v>
      </c>
      <c r="B36" s="21" t="s">
        <v>24</v>
      </c>
      <c r="C36" s="29">
        <v>1009000</v>
      </c>
      <c r="D36" s="33">
        <f>SUM(D37:D38)</f>
        <v>1009000</v>
      </c>
      <c r="E36" s="28">
        <f>(D36*100)/C36</f>
        <v>100</v>
      </c>
      <c r="F36" s="26">
        <v>0.325</v>
      </c>
      <c r="G36" s="26">
        <v>0.326</v>
      </c>
      <c r="H36" s="24">
        <f>(G36*100)/F36-100</f>
        <v>0.3076923076923066</v>
      </c>
      <c r="I36" s="7">
        <f>FLOOR(G36,0.00001)*D36</f>
        <v>328934</v>
      </c>
    </row>
    <row r="37" spans="1:9" ht="13.5">
      <c r="A37" s="5"/>
      <c r="B37" s="21"/>
      <c r="C37" s="32" t="s">
        <v>55</v>
      </c>
      <c r="D37" s="29">
        <v>1009000</v>
      </c>
      <c r="E37" s="25"/>
      <c r="F37" s="26"/>
      <c r="G37" s="27"/>
      <c r="H37" s="24"/>
      <c r="I37" s="7"/>
    </row>
    <row r="38" spans="1:9" ht="13.5">
      <c r="A38" s="5"/>
      <c r="B38" s="21"/>
      <c r="C38" s="32"/>
      <c r="D38" s="29"/>
      <c r="E38" s="25"/>
      <c r="F38" s="26"/>
      <c r="G38" s="27"/>
      <c r="H38" s="24"/>
      <c r="I38" s="7"/>
    </row>
    <row r="39" spans="1:9" ht="13.5">
      <c r="A39" s="5">
        <v>8</v>
      </c>
      <c r="B39" s="21" t="s">
        <v>25</v>
      </c>
      <c r="C39" s="29">
        <v>87900</v>
      </c>
      <c r="D39" s="33">
        <f>SUM(D40:D41)</f>
        <v>0</v>
      </c>
      <c r="E39" s="28">
        <f>(D39*100)/C39</f>
        <v>0</v>
      </c>
      <c r="F39" s="26">
        <v>0.325</v>
      </c>
      <c r="G39" s="24">
        <v>0</v>
      </c>
      <c r="H39" s="24">
        <v>0</v>
      </c>
      <c r="I39" s="7">
        <f>FLOOR(G39,0.00001)*D39</f>
        <v>0</v>
      </c>
    </row>
    <row r="40" spans="1:9" ht="13.5">
      <c r="A40" s="5"/>
      <c r="B40" s="21"/>
      <c r="C40" s="32" t="s">
        <v>52</v>
      </c>
      <c r="D40" s="29"/>
      <c r="E40" s="25"/>
      <c r="F40" s="26"/>
      <c r="G40" s="27"/>
      <c r="H40" s="24"/>
      <c r="I40" s="7"/>
    </row>
    <row r="41" spans="1:9" ht="13.5">
      <c r="A41" s="5"/>
      <c r="B41" s="21"/>
      <c r="C41" s="32"/>
      <c r="D41" s="29"/>
      <c r="E41" s="25"/>
      <c r="F41" s="26"/>
      <c r="G41" s="27"/>
      <c r="H41" s="24"/>
      <c r="I41" s="7"/>
    </row>
    <row r="42" spans="1:9" ht="13.5">
      <c r="A42" s="5">
        <v>9</v>
      </c>
      <c r="B42" s="21" t="s">
        <v>26</v>
      </c>
      <c r="C42" s="29">
        <v>528000</v>
      </c>
      <c r="D42" s="33">
        <f>SUM(D43:D43)</f>
        <v>0</v>
      </c>
      <c r="E42" s="28">
        <f>(D42*100)/C42</f>
        <v>0</v>
      </c>
      <c r="F42" s="26">
        <v>0.325</v>
      </c>
      <c r="G42" s="24">
        <v>0</v>
      </c>
      <c r="H42" s="24">
        <v>0</v>
      </c>
      <c r="I42" s="7">
        <f>FLOOR(G42,0.00001)*D42</f>
        <v>0</v>
      </c>
    </row>
    <row r="43" spans="1:9" ht="13.5">
      <c r="A43" s="5"/>
      <c r="B43" s="21"/>
      <c r="C43" s="32" t="s">
        <v>52</v>
      </c>
      <c r="D43" s="29"/>
      <c r="E43" s="25"/>
      <c r="F43" s="26"/>
      <c r="G43" s="27"/>
      <c r="H43" s="24"/>
      <c r="I43" s="7"/>
    </row>
    <row r="44" spans="1:9" ht="13.5">
      <c r="A44" s="5"/>
      <c r="B44" s="21"/>
      <c r="C44" s="6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35</v>
      </c>
      <c r="C45" s="29">
        <v>1226000</v>
      </c>
      <c r="D45" s="33">
        <f>SUM(D46:D48)</f>
        <v>1226000</v>
      </c>
      <c r="E45" s="28">
        <f>(D45*100)/C45</f>
        <v>100</v>
      </c>
      <c r="F45" s="26">
        <v>0.325</v>
      </c>
      <c r="G45" s="26">
        <v>0.325</v>
      </c>
      <c r="H45" s="24">
        <f>(G45*100)/F45-100</f>
        <v>0</v>
      </c>
      <c r="I45" s="7">
        <f>FLOOR(G45,0.00001)*D45</f>
        <v>398450</v>
      </c>
    </row>
    <row r="46" spans="1:9" ht="13.5">
      <c r="A46" s="5"/>
      <c r="B46" s="21"/>
      <c r="C46" s="32" t="s">
        <v>56</v>
      </c>
      <c r="D46" s="29">
        <v>600000</v>
      </c>
      <c r="E46" s="25"/>
      <c r="F46" s="26"/>
      <c r="G46" s="27"/>
      <c r="H46" s="24"/>
      <c r="I46" s="7"/>
    </row>
    <row r="47" spans="1:9" ht="13.5">
      <c r="A47" s="5"/>
      <c r="B47" s="21"/>
      <c r="C47" s="32" t="s">
        <v>57</v>
      </c>
      <c r="D47" s="29">
        <v>626000</v>
      </c>
      <c r="E47" s="25"/>
      <c r="F47" s="26"/>
      <c r="G47" s="27"/>
      <c r="H47" s="24"/>
      <c r="I47" s="7"/>
    </row>
    <row r="48" spans="1:9" ht="13.5">
      <c r="A48" s="5"/>
      <c r="B48" s="21"/>
      <c r="C48" s="32"/>
      <c r="D48" s="29"/>
      <c r="E48" s="25"/>
      <c r="F48" s="26"/>
      <c r="G48" s="27"/>
      <c r="H48" s="24"/>
      <c r="I48" s="7"/>
    </row>
    <row r="49" spans="1:9" ht="13.5">
      <c r="A49" s="11"/>
      <c r="B49" s="14" t="s">
        <v>14</v>
      </c>
      <c r="C49" s="30">
        <f>SUM(C30:C48)</f>
        <v>5869900</v>
      </c>
      <c r="D49" s="34">
        <f>SUM(D30,D33,D36,D39,D42,D45)</f>
        <v>4603000</v>
      </c>
      <c r="E49" s="22">
        <f>(D49*100)/C49</f>
        <v>78.41700880764579</v>
      </c>
      <c r="F49" s="17"/>
      <c r="G49" s="17"/>
      <c r="H49" s="12"/>
      <c r="I49" s="23">
        <f>SUM(I30:I48)</f>
        <v>1500720</v>
      </c>
    </row>
    <row r="50" ht="12.75">
      <c r="C50" s="13"/>
    </row>
    <row r="51" spans="1:9" ht="13.5">
      <c r="A51" s="38" t="s">
        <v>27</v>
      </c>
      <c r="B51" s="39"/>
      <c r="C51" s="39"/>
      <c r="D51" s="39"/>
      <c r="E51" s="39"/>
      <c r="F51" s="39"/>
      <c r="G51" s="39"/>
      <c r="H51" s="39"/>
      <c r="I51" s="40"/>
    </row>
    <row r="52" spans="1:9" ht="13.5">
      <c r="A52" s="9"/>
      <c r="B52" s="9"/>
      <c r="C52" s="9"/>
      <c r="D52" s="9"/>
      <c r="E52" s="9"/>
      <c r="F52" s="9"/>
      <c r="G52" s="9"/>
      <c r="H52" s="9"/>
      <c r="I52" s="10"/>
    </row>
    <row r="53" spans="1:9" ht="13.5">
      <c r="A53" s="5">
        <v>11</v>
      </c>
      <c r="B53" s="21" t="s">
        <v>36</v>
      </c>
      <c r="C53" s="29">
        <v>1372480</v>
      </c>
      <c r="D53" s="33">
        <f>SUM(D54:D55)</f>
        <v>1320000</v>
      </c>
      <c r="E53" s="28">
        <f>(D53*100)/C53</f>
        <v>96.17626486360457</v>
      </c>
      <c r="F53" s="26">
        <v>0.2666</v>
      </c>
      <c r="G53" s="26">
        <v>0.2975</v>
      </c>
      <c r="H53" s="24">
        <f>(G53*100)/F53-100</f>
        <v>11.59039759939985</v>
      </c>
      <c r="I53" s="7">
        <f>FLOOR(G53,0.00001)*D53</f>
        <v>392700.00000000006</v>
      </c>
    </row>
    <row r="54" spans="1:9" ht="13.5">
      <c r="A54" s="5"/>
      <c r="B54" s="21"/>
      <c r="C54" s="32" t="s">
        <v>58</v>
      </c>
      <c r="D54" s="29">
        <v>420000</v>
      </c>
      <c r="E54" s="25"/>
      <c r="F54" s="26"/>
      <c r="G54" s="27"/>
      <c r="H54" s="24"/>
      <c r="I54" s="7"/>
    </row>
    <row r="55" spans="1:9" ht="13.5">
      <c r="A55" s="5"/>
      <c r="B55" s="21"/>
      <c r="C55" s="32" t="s">
        <v>54</v>
      </c>
      <c r="D55" s="29">
        <v>900000</v>
      </c>
      <c r="E55" s="25"/>
      <c r="F55" s="26"/>
      <c r="G55" s="27"/>
      <c r="H55" s="24"/>
      <c r="I55" s="7"/>
    </row>
    <row r="56" spans="1:9" ht="13.5">
      <c r="A56" s="5"/>
      <c r="B56" s="21"/>
      <c r="C56" s="32"/>
      <c r="D56" s="29"/>
      <c r="E56" s="25"/>
      <c r="F56" s="26"/>
      <c r="G56" s="27"/>
      <c r="H56" s="24"/>
      <c r="I56" s="7"/>
    </row>
    <row r="57" spans="1:9" ht="13.5">
      <c r="A57" s="5">
        <v>12</v>
      </c>
      <c r="B57" s="21" t="s">
        <v>37</v>
      </c>
      <c r="C57" s="29">
        <v>667500</v>
      </c>
      <c r="D57" s="33">
        <f>SUM(D58:D60)</f>
        <v>667500</v>
      </c>
      <c r="E57" s="28">
        <f>(D57*100)/C57</f>
        <v>100</v>
      </c>
      <c r="F57" s="26">
        <v>0.2666</v>
      </c>
      <c r="G57" s="26">
        <v>0.3</v>
      </c>
      <c r="H57" s="24">
        <f>(G57*100)/F57-100</f>
        <v>12.528132033008248</v>
      </c>
      <c r="I57" s="7">
        <f>FLOOR(G57,0.00001)*D57</f>
        <v>200250.00000000003</v>
      </c>
    </row>
    <row r="58" spans="1:9" ht="13.5">
      <c r="A58" s="5"/>
      <c r="B58" s="21"/>
      <c r="C58" s="32" t="s">
        <v>59</v>
      </c>
      <c r="D58" s="29">
        <v>267500</v>
      </c>
      <c r="E58" s="25"/>
      <c r="F58" s="26"/>
      <c r="G58" s="27"/>
      <c r="H58" s="24"/>
      <c r="I58" s="7"/>
    </row>
    <row r="59" spans="1:9" ht="13.5">
      <c r="A59" s="5"/>
      <c r="B59" s="21"/>
      <c r="C59" s="32" t="s">
        <v>55</v>
      </c>
      <c r="D59" s="29">
        <v>400000</v>
      </c>
      <c r="E59" s="25"/>
      <c r="F59" s="26"/>
      <c r="G59" s="27"/>
      <c r="H59" s="24"/>
      <c r="I59" s="7"/>
    </row>
    <row r="60" spans="1:9" ht="13.5">
      <c r="A60" s="5"/>
      <c r="B60" s="21"/>
      <c r="C60" s="32"/>
      <c r="D60" s="29"/>
      <c r="E60" s="25"/>
      <c r="F60" s="26"/>
      <c r="G60" s="27"/>
      <c r="H60" s="24"/>
      <c r="I60" s="7"/>
    </row>
    <row r="61" spans="1:9" ht="13.5">
      <c r="A61" s="11"/>
      <c r="B61" s="14" t="s">
        <v>14</v>
      </c>
      <c r="C61" s="30">
        <f>SUM(C53:C60)</f>
        <v>2039980</v>
      </c>
      <c r="D61" s="34">
        <f>SUM(D53,D57)</f>
        <v>1987500</v>
      </c>
      <c r="E61" s="22">
        <f>(D61*100)/C61</f>
        <v>97.42742575907607</v>
      </c>
      <c r="F61" s="17"/>
      <c r="G61" s="17"/>
      <c r="H61" s="12"/>
      <c r="I61" s="23">
        <f>SUM(I53:I60)</f>
        <v>592950.0000000001</v>
      </c>
    </row>
    <row r="62" ht="12.75">
      <c r="C62" s="13"/>
    </row>
    <row r="63" spans="1:9" ht="13.5">
      <c r="A63" s="38" t="s">
        <v>19</v>
      </c>
      <c r="B63" s="39"/>
      <c r="C63" s="39"/>
      <c r="D63" s="39"/>
      <c r="E63" s="39"/>
      <c r="F63" s="39"/>
      <c r="G63" s="39"/>
      <c r="H63" s="39"/>
      <c r="I63" s="40"/>
    </row>
    <row r="64" spans="1:9" ht="13.5">
      <c r="A64" s="9"/>
      <c r="B64" s="9"/>
      <c r="C64" s="9"/>
      <c r="D64" s="9"/>
      <c r="E64" s="9"/>
      <c r="F64" s="9"/>
      <c r="G64" s="9"/>
      <c r="H64" s="9"/>
      <c r="I64" s="10"/>
    </row>
    <row r="65" spans="1:9" ht="13.5">
      <c r="A65" s="5">
        <v>13</v>
      </c>
      <c r="B65" s="21" t="s">
        <v>38</v>
      </c>
      <c r="C65" s="29">
        <v>6500000</v>
      </c>
      <c r="D65" s="33">
        <f>SUM(D66:D66)</f>
        <v>500000</v>
      </c>
      <c r="E65" s="28">
        <f>(D65*100)/C65</f>
        <v>7.6923076923076925</v>
      </c>
      <c r="F65" s="26">
        <v>0.38</v>
      </c>
      <c r="G65" s="26">
        <v>0.38</v>
      </c>
      <c r="H65" s="24">
        <f>(G65*100)/F65-100</f>
        <v>0</v>
      </c>
      <c r="I65" s="7">
        <f>FLOOR(G65,0.00001)*D65</f>
        <v>190000</v>
      </c>
    </row>
    <row r="66" spans="1:9" ht="13.5">
      <c r="A66" s="5"/>
      <c r="B66" s="21"/>
      <c r="C66" s="32" t="s">
        <v>60</v>
      </c>
      <c r="D66" s="29">
        <v>500000</v>
      </c>
      <c r="E66" s="25"/>
      <c r="F66" s="26"/>
      <c r="G66" s="27"/>
      <c r="H66" s="24"/>
      <c r="I66" s="7"/>
    </row>
    <row r="67" spans="1:9" ht="13.5">
      <c r="A67" s="5"/>
      <c r="B67" s="21"/>
      <c r="C67" s="6"/>
      <c r="D67" s="18"/>
      <c r="E67" s="25"/>
      <c r="F67" s="26"/>
      <c r="G67" s="27"/>
      <c r="H67" s="24"/>
      <c r="I67" s="7"/>
    </row>
    <row r="68" spans="1:9" ht="13.5">
      <c r="A68" s="5">
        <v>14</v>
      </c>
      <c r="B68" s="21" t="s">
        <v>39</v>
      </c>
      <c r="C68" s="29">
        <v>1485000</v>
      </c>
      <c r="D68" s="33">
        <f>SUM(D69:D69)</f>
        <v>0</v>
      </c>
      <c r="E68" s="28">
        <f>(D68*100)/C68</f>
        <v>0</v>
      </c>
      <c r="F68" s="26">
        <v>0.38</v>
      </c>
      <c r="G68" s="24">
        <v>0</v>
      </c>
      <c r="H68" s="24">
        <v>0</v>
      </c>
      <c r="I68" s="7">
        <f>FLOOR(G68,0.00001)*D68</f>
        <v>0</v>
      </c>
    </row>
    <row r="69" spans="1:9" ht="13.5">
      <c r="A69" s="5"/>
      <c r="B69" s="21"/>
      <c r="C69" s="32" t="s">
        <v>52</v>
      </c>
      <c r="D69" s="29"/>
      <c r="E69" s="25"/>
      <c r="F69" s="26"/>
      <c r="G69" s="27"/>
      <c r="H69" s="24"/>
      <c r="I69" s="7"/>
    </row>
    <row r="70" spans="1:9" ht="13.5">
      <c r="A70" s="5"/>
      <c r="B70" s="21"/>
      <c r="C70" s="6"/>
      <c r="D70" s="18"/>
      <c r="E70" s="25"/>
      <c r="F70" s="26"/>
      <c r="G70" s="27"/>
      <c r="H70" s="24"/>
      <c r="I70" s="7"/>
    </row>
    <row r="71" spans="1:9" ht="13.5">
      <c r="A71" s="5">
        <v>15</v>
      </c>
      <c r="B71" s="21" t="s">
        <v>40</v>
      </c>
      <c r="C71" s="29">
        <v>621000</v>
      </c>
      <c r="D71" s="33">
        <f>SUM(D72:D72)</f>
        <v>0</v>
      </c>
      <c r="E71" s="28">
        <f>(D71*100)/C71</f>
        <v>0</v>
      </c>
      <c r="F71" s="26">
        <v>0.38</v>
      </c>
      <c r="G71" s="24">
        <v>0</v>
      </c>
      <c r="H71" s="24">
        <v>0</v>
      </c>
      <c r="I71" s="7">
        <f>FLOOR(G71,0.00001)*D71</f>
        <v>0</v>
      </c>
    </row>
    <row r="72" spans="1:9" ht="13.5">
      <c r="A72" s="5"/>
      <c r="B72" s="21"/>
      <c r="C72" s="32" t="s">
        <v>52</v>
      </c>
      <c r="D72" s="29"/>
      <c r="E72" s="25"/>
      <c r="F72" s="26"/>
      <c r="G72" s="27"/>
      <c r="H72" s="24"/>
      <c r="I72" s="7"/>
    </row>
    <row r="73" spans="1:9" ht="13.5">
      <c r="A73" s="5"/>
      <c r="B73" s="21"/>
      <c r="C73" s="6"/>
      <c r="D73" s="29"/>
      <c r="E73" s="25"/>
      <c r="F73" s="26"/>
      <c r="G73" s="27"/>
      <c r="H73" s="24"/>
      <c r="I73" s="7"/>
    </row>
    <row r="74" spans="1:9" ht="13.5">
      <c r="A74" s="5">
        <v>16</v>
      </c>
      <c r="B74" s="21" t="s">
        <v>41</v>
      </c>
      <c r="C74" s="29">
        <v>5994000</v>
      </c>
      <c r="D74" s="33">
        <f>SUM(D75:D75)</f>
        <v>3400000</v>
      </c>
      <c r="E74" s="28">
        <f>(D74*100)/C74</f>
        <v>56.72339005672339</v>
      </c>
      <c r="F74" s="26">
        <v>0.38</v>
      </c>
      <c r="G74" s="26">
        <v>0.38</v>
      </c>
      <c r="H74" s="24">
        <f>(G74*100)/F74-100</f>
        <v>0</v>
      </c>
      <c r="I74" s="7">
        <f>FLOOR(G74,0.00001)*D74</f>
        <v>1292000</v>
      </c>
    </row>
    <row r="75" spans="1:9" ht="13.5">
      <c r="A75" s="5"/>
      <c r="B75" s="21"/>
      <c r="C75" s="32" t="s">
        <v>60</v>
      </c>
      <c r="D75" s="29">
        <v>3400000</v>
      </c>
      <c r="E75" s="25"/>
      <c r="F75" s="26"/>
      <c r="G75" s="27"/>
      <c r="H75" s="24"/>
      <c r="I75" s="7"/>
    </row>
    <row r="76" spans="1:9" ht="13.5">
      <c r="A76" s="5"/>
      <c r="B76" s="21"/>
      <c r="C76" s="6"/>
      <c r="D76" s="29"/>
      <c r="E76" s="25"/>
      <c r="F76" s="26"/>
      <c r="G76" s="27"/>
      <c r="H76" s="24"/>
      <c r="I76" s="7"/>
    </row>
    <row r="77" spans="1:9" ht="13.5">
      <c r="A77" s="5">
        <v>17</v>
      </c>
      <c r="B77" s="21" t="s">
        <v>42</v>
      </c>
      <c r="C77" s="29">
        <v>4185000</v>
      </c>
      <c r="D77" s="33">
        <f>SUM(D78:D78)</f>
        <v>4185000</v>
      </c>
      <c r="E77" s="28">
        <f>(D77*100)/C77</f>
        <v>100</v>
      </c>
      <c r="F77" s="26">
        <v>0.38</v>
      </c>
      <c r="G77" s="26">
        <v>0.38</v>
      </c>
      <c r="H77" s="24">
        <f>(G77*100)/F77-100</f>
        <v>0</v>
      </c>
      <c r="I77" s="7">
        <f>FLOOR(G77,0.00001)*D77</f>
        <v>1590300</v>
      </c>
    </row>
    <row r="78" spans="1:9" ht="13.5">
      <c r="A78" s="5"/>
      <c r="B78" s="21"/>
      <c r="C78" s="32" t="s">
        <v>60</v>
      </c>
      <c r="D78" s="29">
        <v>4185000</v>
      </c>
      <c r="E78" s="25"/>
      <c r="F78" s="26"/>
      <c r="G78" s="27"/>
      <c r="H78" s="24"/>
      <c r="I78" s="7"/>
    </row>
    <row r="79" spans="1:9" ht="13.5">
      <c r="A79" s="5"/>
      <c r="B79" s="21"/>
      <c r="C79" s="6"/>
      <c r="D79" s="29"/>
      <c r="E79" s="25"/>
      <c r="F79" s="26"/>
      <c r="G79" s="27"/>
      <c r="H79" s="24"/>
      <c r="I79" s="7"/>
    </row>
    <row r="80" spans="1:9" ht="13.5">
      <c r="A80" s="5">
        <v>18</v>
      </c>
      <c r="B80" s="21" t="s">
        <v>28</v>
      </c>
      <c r="C80" s="29">
        <v>4000000</v>
      </c>
      <c r="D80" s="33">
        <f>SUM(D81:D82)</f>
        <v>1537500</v>
      </c>
      <c r="E80" s="28">
        <f>(D80*100)/C80</f>
        <v>38.4375</v>
      </c>
      <c r="F80" s="26">
        <v>0.38</v>
      </c>
      <c r="G80" s="26">
        <v>0.38</v>
      </c>
      <c r="H80" s="24">
        <f>(G80*100)/F80-100</f>
        <v>0</v>
      </c>
      <c r="I80" s="7">
        <f>FLOOR(G80,0.00001)*D80</f>
        <v>584250</v>
      </c>
    </row>
    <row r="81" spans="1:9" ht="13.5">
      <c r="A81" s="5"/>
      <c r="B81" s="21"/>
      <c r="C81" s="6" t="s">
        <v>55</v>
      </c>
      <c r="D81" s="29">
        <v>37500</v>
      </c>
      <c r="E81" s="25"/>
      <c r="F81" s="26"/>
      <c r="G81" s="27"/>
      <c r="H81" s="24"/>
      <c r="I81" s="7"/>
    </row>
    <row r="82" spans="1:9" ht="13.5">
      <c r="A82" s="5"/>
      <c r="B82" s="21"/>
      <c r="C82" s="32" t="s">
        <v>60</v>
      </c>
      <c r="D82" s="29">
        <v>1500000</v>
      </c>
      <c r="E82" s="25"/>
      <c r="F82" s="26"/>
      <c r="G82" s="27"/>
      <c r="H82" s="24"/>
      <c r="I82" s="7"/>
    </row>
    <row r="83" spans="1:9" ht="13.5">
      <c r="A83" s="5"/>
      <c r="B83" s="21"/>
      <c r="C83" s="6"/>
      <c r="D83" s="29"/>
      <c r="E83" s="25"/>
      <c r="F83" s="26"/>
      <c r="G83" s="27"/>
      <c r="H83" s="24"/>
      <c r="I83" s="7"/>
    </row>
    <row r="84" spans="1:9" ht="13.5">
      <c r="A84" s="5">
        <v>19</v>
      </c>
      <c r="B84" s="21" t="s">
        <v>29</v>
      </c>
      <c r="C84" s="29">
        <v>4000000</v>
      </c>
      <c r="D84" s="33">
        <f>SUM(D85:D85)</f>
        <v>0</v>
      </c>
      <c r="E84" s="28">
        <f>(D84*100)/C84</f>
        <v>0</v>
      </c>
      <c r="F84" s="26">
        <v>0.38</v>
      </c>
      <c r="G84" s="24">
        <v>0</v>
      </c>
      <c r="H84" s="24">
        <v>0</v>
      </c>
      <c r="I84" s="7">
        <f>FLOOR(G84,0.00001)*D84</f>
        <v>0</v>
      </c>
    </row>
    <row r="85" spans="1:9" ht="13.5">
      <c r="A85" s="5"/>
      <c r="B85" s="21"/>
      <c r="C85" s="32" t="s">
        <v>52</v>
      </c>
      <c r="D85" s="29"/>
      <c r="E85" s="25"/>
      <c r="F85" s="26"/>
      <c r="G85" s="27"/>
      <c r="H85" s="24"/>
      <c r="I85" s="7"/>
    </row>
    <row r="86" spans="1:9" ht="13.5">
      <c r="A86" s="5"/>
      <c r="B86" s="21"/>
      <c r="C86" s="6"/>
      <c r="D86" s="29"/>
      <c r="E86" s="25"/>
      <c r="F86" s="26"/>
      <c r="G86" s="27"/>
      <c r="H86" s="24"/>
      <c r="I86" s="7"/>
    </row>
    <row r="87" spans="1:9" ht="13.5">
      <c r="A87" s="5">
        <v>20</v>
      </c>
      <c r="B87" s="21" t="s">
        <v>43</v>
      </c>
      <c r="C87" s="29">
        <v>7668000</v>
      </c>
      <c r="D87" s="33">
        <f>SUM(D88:D88)</f>
        <v>0</v>
      </c>
      <c r="E87" s="28">
        <f>(D87*100)/C87</f>
        <v>0</v>
      </c>
      <c r="F87" s="26">
        <v>0.38</v>
      </c>
      <c r="G87" s="24">
        <v>0</v>
      </c>
      <c r="H87" s="24">
        <v>0</v>
      </c>
      <c r="I87" s="7">
        <f>FLOOR(G87,0.00001)*D87</f>
        <v>0</v>
      </c>
    </row>
    <row r="88" spans="1:9" ht="13.5">
      <c r="A88" s="5"/>
      <c r="B88" s="21"/>
      <c r="C88" s="32" t="s">
        <v>52</v>
      </c>
      <c r="D88" s="29"/>
      <c r="E88" s="25"/>
      <c r="F88" s="26"/>
      <c r="G88" s="27"/>
      <c r="H88" s="24"/>
      <c r="I88" s="7"/>
    </row>
    <row r="89" spans="1:9" ht="13.5">
      <c r="A89" s="5"/>
      <c r="B89" s="21"/>
      <c r="C89" s="6"/>
      <c r="D89" s="29"/>
      <c r="E89" s="25"/>
      <c r="F89" s="26"/>
      <c r="G89" s="27"/>
      <c r="H89" s="24"/>
      <c r="I89" s="7"/>
    </row>
    <row r="90" spans="1:9" ht="13.5">
      <c r="A90" s="5">
        <v>21</v>
      </c>
      <c r="B90" s="21" t="s">
        <v>44</v>
      </c>
      <c r="C90" s="29">
        <v>1000000</v>
      </c>
      <c r="D90" s="33">
        <f>SUM(D91:D91)</f>
        <v>0</v>
      </c>
      <c r="E90" s="28">
        <f>(D90*100)/C90</f>
        <v>0</v>
      </c>
      <c r="F90" s="26">
        <v>0.38</v>
      </c>
      <c r="G90" s="24">
        <v>0</v>
      </c>
      <c r="H90" s="24">
        <v>0</v>
      </c>
      <c r="I90" s="7">
        <f>FLOOR(G90,0.00001)*D90</f>
        <v>0</v>
      </c>
    </row>
    <row r="91" spans="1:9" ht="13.5">
      <c r="A91" s="5"/>
      <c r="B91" s="21"/>
      <c r="C91" s="32" t="s">
        <v>52</v>
      </c>
      <c r="D91" s="29"/>
      <c r="E91" s="25"/>
      <c r="F91" s="26"/>
      <c r="G91" s="27"/>
      <c r="H91" s="24"/>
      <c r="I91" s="7"/>
    </row>
    <row r="92" spans="1:9" ht="13.5">
      <c r="A92" s="5"/>
      <c r="B92" s="21"/>
      <c r="C92" s="6"/>
      <c r="D92" s="29"/>
      <c r="E92" s="25"/>
      <c r="F92" s="26"/>
      <c r="G92" s="27"/>
      <c r="H92" s="24"/>
      <c r="I92" s="7"/>
    </row>
    <row r="93" spans="1:9" ht="13.5">
      <c r="A93" s="11"/>
      <c r="B93" s="14" t="s">
        <v>14</v>
      </c>
      <c r="C93" s="30">
        <f>SUM(C65:C92)</f>
        <v>35453000</v>
      </c>
      <c r="D93" s="34">
        <f>SUM(D65,D68,D71,D74,D77,D80,D84,D87,D90)</f>
        <v>9622500</v>
      </c>
      <c r="E93" s="22">
        <f>(D93*100)/C93</f>
        <v>27.14156770936169</v>
      </c>
      <c r="F93" s="17"/>
      <c r="G93" s="17"/>
      <c r="H93" s="12"/>
      <c r="I93" s="23">
        <f>SUM(I65:I92)</f>
        <v>3656550</v>
      </c>
    </row>
    <row r="94" ht="12.75">
      <c r="C94" s="13"/>
    </row>
    <row r="95" spans="1:9" ht="13.5">
      <c r="A95" s="38" t="s">
        <v>45</v>
      </c>
      <c r="B95" s="39"/>
      <c r="C95" s="39"/>
      <c r="D95" s="39"/>
      <c r="E95" s="39"/>
      <c r="F95" s="39"/>
      <c r="G95" s="39"/>
      <c r="H95" s="39"/>
      <c r="I95" s="40"/>
    </row>
    <row r="96" spans="1:9" ht="13.5">
      <c r="A96" s="9"/>
      <c r="B96" s="9"/>
      <c r="C96" s="9"/>
      <c r="D96" s="9"/>
      <c r="E96" s="9"/>
      <c r="F96" s="9"/>
      <c r="G96" s="9"/>
      <c r="H96" s="9"/>
      <c r="I96" s="10"/>
    </row>
    <row r="97" spans="1:9" ht="13.5">
      <c r="A97" s="5">
        <v>22</v>
      </c>
      <c r="B97" s="21" t="s">
        <v>51</v>
      </c>
      <c r="C97" s="29">
        <v>230000</v>
      </c>
      <c r="D97" s="33">
        <f>SUM(D98:D98)</f>
        <v>230000</v>
      </c>
      <c r="E97" s="28">
        <f>(D97*100)/C97</f>
        <v>100</v>
      </c>
      <c r="F97" s="26">
        <v>0.425</v>
      </c>
      <c r="G97" s="26">
        <v>0.43</v>
      </c>
      <c r="H97" s="24">
        <f>(G97*100)/F97-100</f>
        <v>1.17647058823529</v>
      </c>
      <c r="I97" s="7">
        <f>FLOOR(G97,0.00001)*D97</f>
        <v>98900.00000000001</v>
      </c>
    </row>
    <row r="98" spans="1:9" ht="13.5">
      <c r="A98" s="5"/>
      <c r="B98" s="21"/>
      <c r="C98" s="32" t="s">
        <v>61</v>
      </c>
      <c r="D98" s="29">
        <v>230000</v>
      </c>
      <c r="E98" s="25"/>
      <c r="F98" s="26"/>
      <c r="G98" s="27"/>
      <c r="H98" s="24"/>
      <c r="I98" s="7"/>
    </row>
    <row r="99" spans="1:9" ht="13.5">
      <c r="A99" s="5"/>
      <c r="B99" s="21"/>
      <c r="C99" s="6"/>
      <c r="D99" s="18"/>
      <c r="E99" s="25"/>
      <c r="F99" s="26"/>
      <c r="G99" s="27"/>
      <c r="H99" s="24"/>
      <c r="I99" s="7"/>
    </row>
    <row r="100" spans="1:9" ht="13.5">
      <c r="A100" s="5">
        <v>23</v>
      </c>
      <c r="B100" s="21" t="s">
        <v>46</v>
      </c>
      <c r="C100" s="29">
        <v>7405000</v>
      </c>
      <c r="D100" s="33">
        <f>SUM(D101:D102)</f>
        <v>7405000</v>
      </c>
      <c r="E100" s="28">
        <f>(D100*100)/C100</f>
        <v>100</v>
      </c>
      <c r="F100" s="26">
        <v>0.425</v>
      </c>
      <c r="G100" s="26">
        <v>0.425</v>
      </c>
      <c r="H100" s="24">
        <f>(G100*100)/F100-100</f>
        <v>0</v>
      </c>
      <c r="I100" s="7">
        <f>FLOOR(G100,0.00001)*D100</f>
        <v>3147125.0000000005</v>
      </c>
    </row>
    <row r="101" spans="1:9" ht="13.5">
      <c r="A101" s="31"/>
      <c r="B101" s="21"/>
      <c r="C101" s="32" t="s">
        <v>53</v>
      </c>
      <c r="D101" s="29">
        <v>600000</v>
      </c>
      <c r="E101" s="25"/>
      <c r="F101" s="26"/>
      <c r="G101" s="27"/>
      <c r="H101" s="24"/>
      <c r="I101" s="7"/>
    </row>
    <row r="102" spans="1:9" ht="13.5">
      <c r="A102" s="31"/>
      <c r="B102" s="21"/>
      <c r="C102" s="32" t="s">
        <v>61</v>
      </c>
      <c r="D102" s="29">
        <v>6805000</v>
      </c>
      <c r="E102" s="25"/>
      <c r="F102" s="26"/>
      <c r="G102" s="27"/>
      <c r="H102" s="24"/>
      <c r="I102" s="7"/>
    </row>
    <row r="103" spans="1:9" ht="13.5">
      <c r="A103" s="5"/>
      <c r="B103" s="21"/>
      <c r="C103" s="6"/>
      <c r="D103" s="18"/>
      <c r="E103" s="25"/>
      <c r="F103" s="26"/>
      <c r="G103" s="27"/>
      <c r="H103" s="24"/>
      <c r="I103" s="7"/>
    </row>
    <row r="104" spans="1:9" ht="13.5">
      <c r="A104" s="5">
        <v>24</v>
      </c>
      <c r="B104" s="21" t="s">
        <v>46</v>
      </c>
      <c r="C104" s="29">
        <v>2954334</v>
      </c>
      <c r="D104" s="33">
        <f>SUM(D105:D105)</f>
        <v>500000</v>
      </c>
      <c r="E104" s="28">
        <f>(D104*100)/C104</f>
        <v>16.92428818136338</v>
      </c>
      <c r="F104" s="26">
        <v>0.425</v>
      </c>
      <c r="G104" s="26">
        <v>0.425</v>
      </c>
      <c r="H104" s="24">
        <f>(G104*100)/F104-100</f>
        <v>0</v>
      </c>
      <c r="I104" s="7">
        <f>FLOOR(G104,0.00001)*D104</f>
        <v>212500.00000000003</v>
      </c>
    </row>
    <row r="105" spans="1:9" ht="13.5">
      <c r="A105" s="5"/>
      <c r="B105" s="21"/>
      <c r="C105" s="32" t="s">
        <v>61</v>
      </c>
      <c r="D105" s="29">
        <v>500000</v>
      </c>
      <c r="E105" s="25"/>
      <c r="F105" s="26"/>
      <c r="G105" s="27"/>
      <c r="H105" s="24"/>
      <c r="I105" s="7"/>
    </row>
    <row r="106" spans="1:9" ht="13.5">
      <c r="A106" s="5"/>
      <c r="B106" s="21"/>
      <c r="C106" s="6"/>
      <c r="D106" s="18"/>
      <c r="E106" s="25"/>
      <c r="F106" s="26"/>
      <c r="G106" s="27"/>
      <c r="H106" s="24"/>
      <c r="I106" s="7"/>
    </row>
    <row r="107" spans="1:9" ht="13.5">
      <c r="A107" s="11"/>
      <c r="B107" s="14" t="s">
        <v>14</v>
      </c>
      <c r="C107" s="30">
        <f>SUM(C97:C106)</f>
        <v>10589334</v>
      </c>
      <c r="D107" s="34">
        <f>SUM(D97,D100,D104)</f>
        <v>8135000</v>
      </c>
      <c r="E107" s="22">
        <f>(D107*100)/C107</f>
        <v>76.82258393209621</v>
      </c>
      <c r="F107" s="17"/>
      <c r="G107" s="17"/>
      <c r="H107" s="12"/>
      <c r="I107" s="23">
        <f>SUM(I97:I106)</f>
        <v>3458525.0000000005</v>
      </c>
    </row>
    <row r="108" ht="12.75">
      <c r="C108" s="13"/>
    </row>
    <row r="109" spans="1:9" ht="13.5">
      <c r="A109" s="38" t="s">
        <v>30</v>
      </c>
      <c r="B109" s="39"/>
      <c r="C109" s="39"/>
      <c r="D109" s="39"/>
      <c r="E109" s="39"/>
      <c r="F109" s="39"/>
      <c r="G109" s="39"/>
      <c r="H109" s="39"/>
      <c r="I109" s="40"/>
    </row>
    <row r="110" spans="1:9" ht="13.5">
      <c r="A110" s="9"/>
      <c r="B110" s="9"/>
      <c r="C110" s="9"/>
      <c r="D110" s="9"/>
      <c r="E110" s="9"/>
      <c r="F110" s="9"/>
      <c r="G110" s="9"/>
      <c r="H110" s="9"/>
      <c r="I110" s="10"/>
    </row>
    <row r="111" spans="1:9" ht="13.5">
      <c r="A111" s="5">
        <v>25</v>
      </c>
      <c r="B111" s="21" t="s">
        <v>47</v>
      </c>
      <c r="C111" s="29">
        <v>4352710</v>
      </c>
      <c r="D111" s="33">
        <f>SUM(D112:D113)</f>
        <v>0</v>
      </c>
      <c r="E111" s="28">
        <f>(D111*100)/C111</f>
        <v>0</v>
      </c>
      <c r="F111" s="26">
        <v>0.425</v>
      </c>
      <c r="G111" s="24">
        <v>0</v>
      </c>
      <c r="H111" s="24">
        <v>0</v>
      </c>
      <c r="I111" s="7">
        <f>FLOOR(G111,0.00001)*D111</f>
        <v>0</v>
      </c>
    </row>
    <row r="112" spans="1:9" ht="13.5">
      <c r="A112" s="5"/>
      <c r="B112" s="21"/>
      <c r="C112" s="32" t="s">
        <v>52</v>
      </c>
      <c r="D112" s="29"/>
      <c r="E112" s="25"/>
      <c r="F112" s="26"/>
      <c r="G112" s="27"/>
      <c r="H112" s="24"/>
      <c r="I112" s="7"/>
    </row>
    <row r="113" spans="1:9" ht="13.5">
      <c r="A113" s="5"/>
      <c r="B113" s="21"/>
      <c r="C113" s="32"/>
      <c r="D113" s="29"/>
      <c r="E113" s="25"/>
      <c r="F113" s="26"/>
      <c r="G113" s="27"/>
      <c r="H113" s="24"/>
      <c r="I113" s="7"/>
    </row>
    <row r="114" spans="1:9" ht="13.5">
      <c r="A114" s="5">
        <v>26</v>
      </c>
      <c r="B114" s="21" t="s">
        <v>31</v>
      </c>
      <c r="C114" s="29">
        <v>5241960</v>
      </c>
      <c r="D114" s="33">
        <f>SUM(D115:D115)</f>
        <v>174000</v>
      </c>
      <c r="E114" s="28">
        <f>(D114*100)/C114</f>
        <v>3.319369090950713</v>
      </c>
      <c r="F114" s="26">
        <v>0.425</v>
      </c>
      <c r="G114" s="26">
        <v>0.425</v>
      </c>
      <c r="H114" s="24">
        <f>(G114*100)/F114-100</f>
        <v>0</v>
      </c>
      <c r="I114" s="7">
        <f>FLOOR(G114,0.00001)*D114</f>
        <v>73950.00000000001</v>
      </c>
    </row>
    <row r="115" spans="1:9" ht="13.5">
      <c r="A115" s="31"/>
      <c r="B115" s="21"/>
      <c r="C115" s="32" t="s">
        <v>62</v>
      </c>
      <c r="D115" s="29">
        <v>174000</v>
      </c>
      <c r="E115" s="25"/>
      <c r="F115" s="26"/>
      <c r="G115" s="27"/>
      <c r="H115" s="24"/>
      <c r="I115" s="7"/>
    </row>
    <row r="116" spans="1:9" ht="13.5">
      <c r="A116" s="5"/>
      <c r="B116" s="21"/>
      <c r="C116" s="6"/>
      <c r="D116" s="18"/>
      <c r="E116" s="25"/>
      <c r="F116" s="26"/>
      <c r="G116" s="27"/>
      <c r="H116" s="24"/>
      <c r="I116" s="7"/>
    </row>
    <row r="117" spans="1:9" ht="13.5">
      <c r="A117" s="5">
        <v>27</v>
      </c>
      <c r="B117" s="21" t="s">
        <v>48</v>
      </c>
      <c r="C117" s="29">
        <v>1997890</v>
      </c>
      <c r="D117" s="33">
        <f>SUM(D118:D118)</f>
        <v>0</v>
      </c>
      <c r="E117" s="28">
        <f>(D117*100)/C117</f>
        <v>0</v>
      </c>
      <c r="F117" s="26">
        <v>0.425</v>
      </c>
      <c r="G117" s="24">
        <v>0</v>
      </c>
      <c r="H117" s="24">
        <v>0</v>
      </c>
      <c r="I117" s="7">
        <f>FLOOR(G117,0.00001)*D117</f>
        <v>0</v>
      </c>
    </row>
    <row r="118" spans="1:9" ht="13.5">
      <c r="A118" s="5"/>
      <c r="B118" s="21"/>
      <c r="C118" s="32" t="s">
        <v>52</v>
      </c>
      <c r="D118" s="29"/>
      <c r="E118" s="25"/>
      <c r="F118" s="26"/>
      <c r="G118" s="27"/>
      <c r="H118" s="24"/>
      <c r="I118" s="7"/>
    </row>
    <row r="119" spans="1:9" ht="13.5">
      <c r="A119" s="5"/>
      <c r="B119" s="21"/>
      <c r="C119" s="6"/>
      <c r="D119" s="18"/>
      <c r="E119" s="25"/>
      <c r="F119" s="26"/>
      <c r="G119" s="27"/>
      <c r="H119" s="24"/>
      <c r="I119" s="7"/>
    </row>
    <row r="120" spans="1:9" ht="13.5">
      <c r="A120" s="5">
        <v>28</v>
      </c>
      <c r="B120" s="21" t="s">
        <v>49</v>
      </c>
      <c r="C120" s="29">
        <v>4981770</v>
      </c>
      <c r="D120" s="33">
        <f>SUM(D121:D121)</f>
        <v>0</v>
      </c>
      <c r="E120" s="28">
        <f>(D120*100)/C120</f>
        <v>0</v>
      </c>
      <c r="F120" s="26">
        <v>0.425</v>
      </c>
      <c r="G120" s="24">
        <v>0</v>
      </c>
      <c r="H120" s="24">
        <v>0</v>
      </c>
      <c r="I120" s="7">
        <f>FLOOR(G120,0.00001)*D120</f>
        <v>0</v>
      </c>
    </row>
    <row r="121" spans="1:9" ht="13.5">
      <c r="A121" s="5"/>
      <c r="B121" s="21"/>
      <c r="C121" s="32" t="s">
        <v>52</v>
      </c>
      <c r="D121" s="33"/>
      <c r="E121" s="28"/>
      <c r="F121" s="26"/>
      <c r="G121" s="26"/>
      <c r="H121" s="24"/>
      <c r="I121" s="7"/>
    </row>
    <row r="122" spans="1:9" ht="13.5">
      <c r="A122" s="5"/>
      <c r="B122" s="21"/>
      <c r="C122" s="6"/>
      <c r="D122" s="18"/>
      <c r="E122" s="25"/>
      <c r="F122" s="26"/>
      <c r="G122" s="27"/>
      <c r="H122" s="24"/>
      <c r="I122" s="7"/>
    </row>
    <row r="123" spans="1:9" ht="13.5">
      <c r="A123" s="5">
        <v>29</v>
      </c>
      <c r="B123" s="21" t="s">
        <v>32</v>
      </c>
      <c r="C123" s="29">
        <v>7100000</v>
      </c>
      <c r="D123" s="33">
        <f>SUM(D124:D124)</f>
        <v>0</v>
      </c>
      <c r="E123" s="28">
        <f>(D123*100)/C123</f>
        <v>0</v>
      </c>
      <c r="F123" s="26">
        <v>0.425</v>
      </c>
      <c r="G123" s="24">
        <v>0</v>
      </c>
      <c r="H123" s="24">
        <v>0</v>
      </c>
      <c r="I123" s="7">
        <f>FLOOR(G123,0.00001)*D123</f>
        <v>0</v>
      </c>
    </row>
    <row r="124" spans="1:9" ht="13.5">
      <c r="A124" s="5"/>
      <c r="B124" s="21"/>
      <c r="C124" s="32" t="s">
        <v>52</v>
      </c>
      <c r="D124" s="29"/>
      <c r="E124" s="25"/>
      <c r="F124" s="26"/>
      <c r="G124" s="27"/>
      <c r="H124" s="24"/>
      <c r="I124" s="7"/>
    </row>
    <row r="125" spans="1:9" ht="13.5">
      <c r="A125" s="5"/>
      <c r="B125" s="21"/>
      <c r="C125" s="32"/>
      <c r="D125" s="29"/>
      <c r="E125" s="25"/>
      <c r="F125" s="26"/>
      <c r="G125" s="27"/>
      <c r="H125" s="24"/>
      <c r="I125" s="7"/>
    </row>
    <row r="126" spans="1:9" ht="13.5">
      <c r="A126" s="11"/>
      <c r="B126" s="14" t="s">
        <v>14</v>
      </c>
      <c r="C126" s="30">
        <f>SUM(C111:C125)</f>
        <v>23674330</v>
      </c>
      <c r="D126" s="34">
        <f>SUM(D111,D114,D117,D120,D123)</f>
        <v>174000</v>
      </c>
      <c r="E126" s="22">
        <f>(D126*100)/C126</f>
        <v>0.7349732811868382</v>
      </c>
      <c r="F126" s="17"/>
      <c r="G126" s="17"/>
      <c r="H126" s="12"/>
      <c r="I126" s="23">
        <f>SUM(I111:I125)</f>
        <v>73950.00000000001</v>
      </c>
    </row>
    <row r="127" ht="12.75">
      <c r="C127" s="13"/>
    </row>
    <row r="128" spans="1:9" ht="13.5">
      <c r="A128" s="15"/>
      <c r="B128" s="14" t="s">
        <v>12</v>
      </c>
      <c r="C128" s="30">
        <f>SUM(C19,C26,C61,C49,C93,C107,C126)</f>
        <v>81983534</v>
      </c>
      <c r="D128" s="30">
        <f>SUM(D19,D26,D61,D49,D93,D107,D126)</f>
        <v>25480500</v>
      </c>
      <c r="E128" s="22">
        <f>(D128*100)/C128</f>
        <v>31.08002150773349</v>
      </c>
      <c r="F128" s="16"/>
      <c r="G128" s="16"/>
      <c r="H128" s="16"/>
      <c r="I128" s="35">
        <f>SUM(I19,I26,I61,I49,I93,I107,I126)</f>
        <v>9643961</v>
      </c>
    </row>
  </sheetData>
  <sheetProtection/>
  <mergeCells count="8">
    <mergeCell ref="A2:I2"/>
    <mergeCell ref="A8:I8"/>
    <mergeCell ref="A63:I63"/>
    <mergeCell ref="A109:I109"/>
    <mergeCell ref="A28:I28"/>
    <mergeCell ref="A21:I21"/>
    <mergeCell ref="A51:I51"/>
    <mergeCell ref="A95:I9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2010-10-05T14:17:26Z</cp:lastPrinted>
  <dcterms:created xsi:type="dcterms:W3CDTF">2005-05-09T20:19:33Z</dcterms:created>
  <dcterms:modified xsi:type="dcterms:W3CDTF">2010-11-25T13:32:44Z</dcterms:modified>
  <cp:category/>
  <cp:version/>
  <cp:contentType/>
  <cp:contentStatus/>
</cp:coreProperties>
</file>