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57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<sst xmlns="http://schemas.openxmlformats.org/spreadsheetml/2006/main" count="166" uniqueCount="62">
  <si>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</si>
  <si>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</si>
  <si>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</si>
  <si>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</si>
  <si>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</si>
  <si>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</si>
  <si>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</si>
  <si>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</si>
  <si>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</si>
  <si>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</si>
  <si>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</si>
  <si>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</si>
  <si>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</si>
  <si>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</si>
  <si>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</si>
  <si>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</si>
  <si>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</si>
  <si>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</si>
  <si>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</si>
  <si>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UB</t>
  </si>
  <si>
    <t>BCSP</t>
  </si>
  <si>
    <t>BBSB</t>
  </si>
  <si>
    <t>BBM SP</t>
  </si>
  <si>
    <t>MT</t>
  </si>
  <si>
    <t>Campos de Julio</t>
  </si>
  <si>
    <t>Ipiranga do Norte</t>
  </si>
  <si>
    <t>Nova Mutum</t>
  </si>
  <si>
    <t>Nova Ubirata</t>
  </si>
  <si>
    <t>Sapezal</t>
  </si>
  <si>
    <t>Sinop</t>
  </si>
  <si>
    <t>Sorriso</t>
  </si>
  <si>
    <t>Tangará da Serra</t>
  </si>
  <si>
    <t>Tapurah</t>
  </si>
  <si>
    <t>Vera</t>
  </si>
  <si>
    <t>BNM</t>
  </si>
  <si>
    <t>BMCS</t>
  </si>
  <si>
    <t>BBM MS</t>
  </si>
  <si>
    <t>BCMM</t>
  </si>
  <si>
    <t>BBM GO</t>
  </si>
  <si>
    <t>BCMMT</t>
  </si>
  <si>
    <t>BBM PR</t>
  </si>
  <si>
    <t xml:space="preserve"> AVISO DE VENDA DE MILHO EM GRÃOS Nº 657/07- 22/11/2007</t>
  </si>
  <si>
    <t>MS</t>
  </si>
  <si>
    <t xml:space="preserve">Chapadão do Sul </t>
  </si>
  <si>
    <t>Costa Rica</t>
  </si>
  <si>
    <t>Dourados</t>
  </si>
  <si>
    <t>Fatima do Sul</t>
  </si>
  <si>
    <t>São Gabriel do Oeste</t>
  </si>
  <si>
    <t>Gaucha do Norte</t>
  </si>
  <si>
    <t>Lucas do Rio Verde</t>
  </si>
  <si>
    <t>Porto dos Gauchos</t>
  </si>
  <si>
    <t>Santo Antonio do Leverger</t>
  </si>
  <si>
    <t>Tapura</t>
  </si>
  <si>
    <t>Cornélio Prócopio</t>
  </si>
  <si>
    <t>Pitanga</t>
  </si>
  <si>
    <t>Santa Helena</t>
  </si>
  <si>
    <t xml:space="preserve">São Miguel do Iguaçu </t>
  </si>
  <si>
    <t>PR</t>
  </si>
  <si>
    <t>RETIRADO</t>
  </si>
  <si>
    <t xml:space="preserve">BBM UB </t>
  </si>
  <si>
    <t>BCMCO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</si>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</sst>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4" fontId="1" fillId="2" borderId="5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85" fontId="1" fillId="0" borderId="0" xfId="2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5"/>
  <sheetViews>
    <sheetView tabSelected="1" workbookViewId="0" topLeftCell="D1">
      <selection activeCell="I199" sqref="I199"/>
    </sheetView>
  </sheetViews>
  <sheetFormatPr defaultColWidth="9.140625" defaultRowHeight="12.75"/>
  <cols>
    <col min="1" max="1" width="6.28125" style="0" customWidth="1"/>
    <col min="2" max="2" width="31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8515625" style="0" customWidth="1"/>
  </cols>
  <sheetData>
    <row r="1" ht="72.75" customHeight="1"/>
    <row r="2" spans="1:9" ht="38.25" customHeight="1">
      <c r="A2" s="36" t="s">
        <v>41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42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43</v>
      </c>
      <c r="C10" s="6">
        <v>1153502</v>
      </c>
      <c r="D10" s="21">
        <f>SUM(D11:D11)</f>
        <v>1153502</v>
      </c>
      <c r="E10" s="28">
        <f>(D10*100)/C10</f>
        <v>100</v>
      </c>
      <c r="F10" s="30">
        <v>0.366</v>
      </c>
      <c r="G10" s="38">
        <v>0.47</v>
      </c>
      <c r="H10" s="27">
        <f>((G10*100)/F10)-100</f>
        <v>28.415300546448094</v>
      </c>
      <c r="I10" s="7">
        <f>FLOOR(G10,0.00001)*D10</f>
        <v>542145.9400000001</v>
      </c>
    </row>
    <row r="11" spans="1:9" ht="13.5">
      <c r="A11" s="5"/>
      <c r="B11" s="24"/>
      <c r="C11" s="6" t="s">
        <v>36</v>
      </c>
      <c r="D11" s="21">
        <v>1153502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44</v>
      </c>
      <c r="C13" s="6">
        <v>35190</v>
      </c>
      <c r="D13" s="21">
        <f>SUM(D14:D14)</f>
        <v>35190</v>
      </c>
      <c r="E13" s="28">
        <f>(D13*100)/C13</f>
        <v>100</v>
      </c>
      <c r="F13" s="30">
        <v>0.366</v>
      </c>
      <c r="G13" s="30">
        <v>0.436</v>
      </c>
      <c r="H13" s="27">
        <f>((G13*100)/F13)-100</f>
        <v>19.125683060109296</v>
      </c>
      <c r="I13" s="7">
        <f>FLOOR(G13,0.00001)*D13</f>
        <v>15342.840000000002</v>
      </c>
    </row>
    <row r="14" spans="1:9" ht="13.5">
      <c r="A14" s="5"/>
      <c r="B14" s="24"/>
      <c r="C14" s="6" t="s">
        <v>36</v>
      </c>
      <c r="D14" s="21">
        <v>35190</v>
      </c>
      <c r="E14" s="28"/>
      <c r="F14" s="30"/>
      <c r="G14" s="30"/>
      <c r="H14" s="27"/>
      <c r="I14" s="7"/>
    </row>
    <row r="15" spans="1:9" ht="13.5">
      <c r="A15" s="5"/>
      <c r="B15" s="24"/>
      <c r="C15" s="6"/>
      <c r="D15" s="6"/>
      <c r="E15" s="14"/>
      <c r="F15" s="30"/>
      <c r="G15" s="30"/>
      <c r="H15" s="7"/>
      <c r="I15" s="7"/>
    </row>
    <row r="16" spans="1:9" ht="13.5">
      <c r="A16" s="5">
        <v>3</v>
      </c>
      <c r="B16" s="24" t="s">
        <v>44</v>
      </c>
      <c r="C16" s="6">
        <v>2863220</v>
      </c>
      <c r="D16" s="21">
        <f>SUM(D17:D18)</f>
        <v>2863220</v>
      </c>
      <c r="E16" s="28">
        <f>(D16*100)/C16</f>
        <v>100</v>
      </c>
      <c r="F16" s="30">
        <v>0.3655</v>
      </c>
      <c r="G16" s="38">
        <v>0.457</v>
      </c>
      <c r="H16" s="27">
        <f>((G16*100)/F16)-100</f>
        <v>25.034199726402193</v>
      </c>
      <c r="I16" s="7">
        <f>FLOOR(G16,0.00001)*D16</f>
        <v>1308491.54</v>
      </c>
    </row>
    <row r="17" spans="1:9" ht="13.5">
      <c r="A17" s="5"/>
      <c r="B17" s="24"/>
      <c r="C17" s="6" t="s">
        <v>20</v>
      </c>
      <c r="D17" s="21">
        <v>1003220</v>
      </c>
      <c r="E17" s="28"/>
      <c r="F17" s="30"/>
      <c r="G17" s="38"/>
      <c r="H17" s="27"/>
      <c r="I17" s="7"/>
    </row>
    <row r="18" spans="1:9" ht="13.5">
      <c r="A18" s="5"/>
      <c r="B18" s="24"/>
      <c r="C18" s="6" t="s">
        <v>36</v>
      </c>
      <c r="D18" s="21">
        <v>1860000</v>
      </c>
      <c r="E18" s="29"/>
      <c r="F18" s="30"/>
      <c r="G18" s="38"/>
      <c r="H18" s="27"/>
      <c r="I18" s="7"/>
    </row>
    <row r="19" spans="1:9" ht="13.5">
      <c r="A19" s="5"/>
      <c r="B19" s="24"/>
      <c r="C19" s="6"/>
      <c r="D19" s="6"/>
      <c r="E19" s="14"/>
      <c r="F19" s="30"/>
      <c r="G19" s="30"/>
      <c r="H19" s="7"/>
      <c r="I19" s="7"/>
    </row>
    <row r="20" spans="1:9" ht="13.5">
      <c r="A20" s="5">
        <v>4</v>
      </c>
      <c r="B20" s="24" t="s">
        <v>45</v>
      </c>
      <c r="C20" s="6">
        <v>4000000</v>
      </c>
      <c r="D20" s="21">
        <f>SUM(D21:D21)</f>
        <v>4000000</v>
      </c>
      <c r="E20" s="28">
        <f>(D20*100)/C20</f>
        <v>100</v>
      </c>
      <c r="F20" s="30">
        <v>0.3655</v>
      </c>
      <c r="G20" s="38">
        <v>0.43</v>
      </c>
      <c r="H20" s="27">
        <f>((G20*100)/F20)-100</f>
        <v>17.64705882352942</v>
      </c>
      <c r="I20" s="7">
        <f>FLOOR(G20,0.00001)*D20</f>
        <v>1720000.0000000002</v>
      </c>
    </row>
    <row r="21" spans="1:9" ht="13.5">
      <c r="A21" s="5"/>
      <c r="B21" s="24"/>
      <c r="C21" s="6" t="s">
        <v>36</v>
      </c>
      <c r="D21" s="21">
        <v>4000000</v>
      </c>
      <c r="E21" s="28"/>
      <c r="F21" s="30"/>
      <c r="G21" s="30"/>
      <c r="H21" s="27"/>
      <c r="I21" s="7"/>
    </row>
    <row r="22" spans="1:9" ht="13.5">
      <c r="A22" s="5"/>
      <c r="B22" s="24"/>
      <c r="C22" s="6"/>
      <c r="D22" s="6"/>
      <c r="E22" s="14"/>
      <c r="F22" s="30"/>
      <c r="G22" s="30"/>
      <c r="H22" s="7"/>
      <c r="I22" s="7"/>
    </row>
    <row r="23" spans="1:9" ht="13.5">
      <c r="A23" s="5">
        <v>5</v>
      </c>
      <c r="B23" s="24" t="s">
        <v>46</v>
      </c>
      <c r="C23" s="6">
        <v>2000000</v>
      </c>
      <c r="D23" s="21">
        <f>SUM(D24:D24)</f>
        <v>0</v>
      </c>
      <c r="E23" s="28">
        <f>(D23*100)/C23</f>
        <v>0</v>
      </c>
      <c r="F23" s="30">
        <v>0.3655</v>
      </c>
      <c r="G23" s="30"/>
      <c r="H23" s="27">
        <v>0</v>
      </c>
      <c r="I23" s="7">
        <f>FLOOR(G23,0.00001)*D23</f>
        <v>0</v>
      </c>
    </row>
    <row r="24" spans="1:9" ht="13.5">
      <c r="A24" s="5"/>
      <c r="B24" s="24"/>
      <c r="C24" s="6" t="s">
        <v>58</v>
      </c>
      <c r="D24" s="21"/>
      <c r="E24" s="28"/>
      <c r="F24" s="30"/>
      <c r="G24" s="30"/>
      <c r="H24" s="27"/>
      <c r="I24" s="7"/>
    </row>
    <row r="25" spans="1:9" ht="13.5">
      <c r="A25" s="5"/>
      <c r="B25" s="24"/>
      <c r="C25" s="6"/>
      <c r="D25" s="6"/>
      <c r="E25" s="14"/>
      <c r="F25" s="30"/>
      <c r="G25" s="30"/>
      <c r="H25" s="7"/>
      <c r="I25" s="7"/>
    </row>
    <row r="26" spans="1:9" ht="13.5">
      <c r="A26" s="5">
        <v>6</v>
      </c>
      <c r="B26" s="24" t="s">
        <v>47</v>
      </c>
      <c r="C26" s="6">
        <v>1178170</v>
      </c>
      <c r="D26" s="21">
        <f>SUM(D27:D27)</f>
        <v>1178170</v>
      </c>
      <c r="E26" s="28">
        <f>(D26*100)/C26</f>
        <v>100</v>
      </c>
      <c r="F26" s="30">
        <v>0.3655</v>
      </c>
      <c r="G26" s="38">
        <v>0.4306</v>
      </c>
      <c r="H26" s="27">
        <f>((G26*100)/F26)-100</f>
        <v>17.811217510259908</v>
      </c>
      <c r="I26" s="7">
        <f>FLOOR(G26,0.00001)*D26</f>
        <v>507320.00200000004</v>
      </c>
    </row>
    <row r="27" spans="1:9" ht="13.5">
      <c r="A27" s="5"/>
      <c r="B27" s="24"/>
      <c r="C27" s="6" t="s">
        <v>36</v>
      </c>
      <c r="D27" s="21">
        <v>1178170</v>
      </c>
      <c r="E27" s="29"/>
      <c r="F27" s="30"/>
      <c r="G27" s="38"/>
      <c r="H27" s="27"/>
      <c r="I27" s="7"/>
    </row>
    <row r="28" spans="1:9" ht="13.5">
      <c r="A28" s="5"/>
      <c r="B28" s="24"/>
      <c r="C28" s="6"/>
      <c r="D28" s="6"/>
      <c r="E28" s="14"/>
      <c r="F28" s="30"/>
      <c r="G28" s="30"/>
      <c r="H28" s="7"/>
      <c r="I28" s="7"/>
    </row>
    <row r="29" spans="1:9" ht="13.5">
      <c r="A29" s="5">
        <v>7</v>
      </c>
      <c r="B29" s="24" t="s">
        <v>47</v>
      </c>
      <c r="C29" s="6">
        <v>2000000</v>
      </c>
      <c r="D29" s="21">
        <f>SUM(D30:D31)</f>
        <v>2000000</v>
      </c>
      <c r="E29" s="28">
        <f>(D29*100)/C29</f>
        <v>100</v>
      </c>
      <c r="F29" s="30">
        <v>0.3655</v>
      </c>
      <c r="G29" s="38">
        <v>0.43</v>
      </c>
      <c r="H29" s="27">
        <f>((G29*100)/F29)-100</f>
        <v>17.64705882352942</v>
      </c>
      <c r="I29" s="7">
        <f>FLOOR(G29,0.00001)*D29</f>
        <v>860000.0000000001</v>
      </c>
    </row>
    <row r="30" spans="1:9" ht="13.5">
      <c r="A30" s="5"/>
      <c r="B30" s="24"/>
      <c r="C30" s="6" t="s">
        <v>36</v>
      </c>
      <c r="D30" s="21">
        <v>1700000</v>
      </c>
      <c r="E30" s="28"/>
      <c r="F30" s="30"/>
      <c r="G30" s="38"/>
      <c r="H30" s="27"/>
      <c r="I30" s="7"/>
    </row>
    <row r="31" spans="1:9" ht="13.5">
      <c r="A31" s="5"/>
      <c r="B31" s="24"/>
      <c r="C31" s="6" t="s">
        <v>22</v>
      </c>
      <c r="D31" s="21">
        <v>300000</v>
      </c>
      <c r="E31" s="29"/>
      <c r="F31" s="30"/>
      <c r="G31" s="38"/>
      <c r="H31" s="27"/>
      <c r="I31" s="7"/>
    </row>
    <row r="32" spans="1:9" ht="13.5">
      <c r="A32" s="5"/>
      <c r="B32" s="24"/>
      <c r="C32" s="6"/>
      <c r="D32" s="6"/>
      <c r="E32" s="14"/>
      <c r="F32" s="30"/>
      <c r="G32" s="30"/>
      <c r="H32" s="7"/>
      <c r="I32" s="7"/>
    </row>
    <row r="33" spans="1:9" ht="13.5">
      <c r="A33" s="11"/>
      <c r="B33" s="16" t="s">
        <v>14</v>
      </c>
      <c r="C33" s="12">
        <f>SUM(C9:C32)</f>
        <v>13230082</v>
      </c>
      <c r="D33" s="19">
        <f>SUM(D10,D13,D16,D20,D23,D26,D29)</f>
        <v>11230082</v>
      </c>
      <c r="E33" s="25">
        <f>(D33*100)/C33</f>
        <v>84.88293572178918</v>
      </c>
      <c r="F33" s="20"/>
      <c r="G33" s="20"/>
      <c r="H33" s="13"/>
      <c r="I33" s="26">
        <f>SUM(I9:I32)</f>
        <v>4953300.322000001</v>
      </c>
    </row>
    <row r="34" spans="1:9" ht="13.5">
      <c r="A34" s="5"/>
      <c r="B34" s="24"/>
      <c r="C34" s="6"/>
      <c r="D34" s="6"/>
      <c r="E34" s="14"/>
      <c r="F34" s="30"/>
      <c r="G34" s="30"/>
      <c r="H34" s="7"/>
      <c r="I34" s="7"/>
    </row>
    <row r="35" spans="1:9" ht="13.5">
      <c r="A35" s="33" t="s">
        <v>23</v>
      </c>
      <c r="B35" s="34"/>
      <c r="C35" s="34"/>
      <c r="D35" s="34"/>
      <c r="E35" s="34"/>
      <c r="F35" s="34"/>
      <c r="G35" s="34"/>
      <c r="H35" s="34"/>
      <c r="I35" s="35"/>
    </row>
    <row r="36" spans="1:9" ht="13.5">
      <c r="A36" s="5"/>
      <c r="B36" s="24"/>
      <c r="C36" s="6"/>
      <c r="D36" s="6"/>
      <c r="E36" s="14"/>
      <c r="F36" s="30"/>
      <c r="G36" s="30"/>
      <c r="H36" s="7"/>
      <c r="I36" s="7"/>
    </row>
    <row r="37" spans="1:9" ht="13.5">
      <c r="A37" s="5">
        <v>8</v>
      </c>
      <c r="B37" s="24" t="s">
        <v>24</v>
      </c>
      <c r="C37" s="6">
        <v>4940000</v>
      </c>
      <c r="D37" s="21">
        <f>SUM(D38:D38)</f>
        <v>4940000</v>
      </c>
      <c r="E37" s="28">
        <f>(D37*100)/C37</f>
        <v>100</v>
      </c>
      <c r="F37" s="30">
        <v>0.28</v>
      </c>
      <c r="G37" s="30">
        <v>0.35</v>
      </c>
      <c r="H37" s="27">
        <f>((G37*100)/F37)-100</f>
        <v>24.999999999999986</v>
      </c>
      <c r="I37" s="7">
        <f>FLOOR(G37,0.00001)*D37</f>
        <v>1729000.0000000002</v>
      </c>
    </row>
    <row r="38" spans="1:9" ht="13.5">
      <c r="A38" s="5"/>
      <c r="B38" s="24"/>
      <c r="C38" s="6" t="s">
        <v>37</v>
      </c>
      <c r="D38" s="21">
        <v>4940000</v>
      </c>
      <c r="E38" s="28"/>
      <c r="F38" s="30"/>
      <c r="G38" s="30"/>
      <c r="H38" s="27"/>
      <c r="I38" s="7"/>
    </row>
    <row r="39" spans="1:9" ht="13.5">
      <c r="A39" s="5"/>
      <c r="B39" s="24"/>
      <c r="C39" s="6"/>
      <c r="D39" s="6"/>
      <c r="E39" s="14"/>
      <c r="F39" s="30"/>
      <c r="G39" s="30"/>
      <c r="H39" s="7"/>
      <c r="I39" s="7"/>
    </row>
    <row r="40" spans="1:9" ht="13.5">
      <c r="A40" s="5">
        <v>9</v>
      </c>
      <c r="B40" s="24" t="s">
        <v>24</v>
      </c>
      <c r="C40" s="6">
        <v>1910540</v>
      </c>
      <c r="D40" s="21">
        <f>SUM(D41:D42)</f>
        <v>900000</v>
      </c>
      <c r="E40" s="28">
        <f>(D40*100)/C40</f>
        <v>47.10710061029866</v>
      </c>
      <c r="F40" s="30">
        <v>0.28</v>
      </c>
      <c r="G40" s="38">
        <v>0.335</v>
      </c>
      <c r="H40" s="27">
        <f>((G40*100)/F40)-100</f>
        <v>19.642857142857125</v>
      </c>
      <c r="I40" s="7">
        <f>FLOOR(G40,0.00001)*D40</f>
        <v>301500</v>
      </c>
    </row>
    <row r="41" spans="1:9" ht="13.5">
      <c r="A41" s="5"/>
      <c r="B41" s="24"/>
      <c r="C41" s="6" t="s">
        <v>35</v>
      </c>
      <c r="D41" s="21">
        <v>600000</v>
      </c>
      <c r="E41" s="28"/>
      <c r="F41" s="30"/>
      <c r="G41" s="38"/>
      <c r="H41" s="27"/>
      <c r="I41" s="7"/>
    </row>
    <row r="42" spans="1:9" ht="13.5">
      <c r="A42" s="5"/>
      <c r="B42" s="24"/>
      <c r="C42" s="6" t="s">
        <v>21</v>
      </c>
      <c r="D42" s="21">
        <v>300000</v>
      </c>
      <c r="E42" s="28"/>
      <c r="F42" s="30"/>
      <c r="G42" s="38"/>
      <c r="H42" s="27"/>
      <c r="I42" s="7"/>
    </row>
    <row r="43" spans="3:7" ht="12.75">
      <c r="C43" s="15"/>
      <c r="G43" s="39"/>
    </row>
    <row r="44" spans="1:9" ht="13.5">
      <c r="A44" s="5">
        <v>10</v>
      </c>
      <c r="B44" s="24" t="s">
        <v>24</v>
      </c>
      <c r="C44" s="6">
        <v>29356</v>
      </c>
      <c r="D44" s="21">
        <f>SUM(D45:D45)</f>
        <v>29356</v>
      </c>
      <c r="E44" s="28">
        <f>(D44*100)/C44</f>
        <v>100</v>
      </c>
      <c r="F44" s="30">
        <v>0.28</v>
      </c>
      <c r="G44" s="30">
        <v>0.28</v>
      </c>
      <c r="H44" s="27">
        <f>((G44*100)/F44)-100</f>
        <v>0</v>
      </c>
      <c r="I44" s="7">
        <f>FLOOR(G44,0.00001)*D44</f>
        <v>8219.68</v>
      </c>
    </row>
    <row r="45" spans="1:9" ht="13.5">
      <c r="A45" s="5"/>
      <c r="B45" s="24"/>
      <c r="C45" s="6" t="s">
        <v>35</v>
      </c>
      <c r="D45" s="21">
        <v>29356</v>
      </c>
      <c r="E45" s="28"/>
      <c r="F45" s="30"/>
      <c r="G45" s="30"/>
      <c r="H45" s="27"/>
      <c r="I45" s="7"/>
    </row>
    <row r="46" spans="1:9" ht="13.5">
      <c r="A46" s="5"/>
      <c r="B46" s="24"/>
      <c r="C46" s="6"/>
      <c r="D46" s="6"/>
      <c r="E46" s="14"/>
      <c r="F46" s="30"/>
      <c r="G46" s="30"/>
      <c r="H46" s="7"/>
      <c r="I46" s="7"/>
    </row>
    <row r="47" spans="1:9" ht="13.5">
      <c r="A47" s="5">
        <v>11</v>
      </c>
      <c r="B47" s="24" t="s">
        <v>24</v>
      </c>
      <c r="C47" s="6">
        <v>250340</v>
      </c>
      <c r="D47" s="21">
        <f>SUM(D48:D48)</f>
        <v>250340</v>
      </c>
      <c r="E47" s="28">
        <f>(D47*100)/C47</f>
        <v>100</v>
      </c>
      <c r="F47" s="30">
        <v>0.28</v>
      </c>
      <c r="G47" s="38">
        <v>0.28</v>
      </c>
      <c r="H47" s="27">
        <f>((G47*100)/F47)-100</f>
        <v>0</v>
      </c>
      <c r="I47" s="7">
        <f>FLOOR(G47,0.00001)*D47</f>
        <v>70095.20000000001</v>
      </c>
    </row>
    <row r="48" spans="1:9" ht="13.5">
      <c r="A48" s="5"/>
      <c r="B48" s="24"/>
      <c r="C48" s="6" t="s">
        <v>35</v>
      </c>
      <c r="D48" s="21">
        <v>250340</v>
      </c>
      <c r="E48" s="28"/>
      <c r="F48" s="30"/>
      <c r="G48" s="38"/>
      <c r="H48" s="27"/>
      <c r="I48" s="7"/>
    </row>
    <row r="49" spans="3:7" ht="12.75">
      <c r="C49" s="15"/>
      <c r="G49" s="39"/>
    </row>
    <row r="50" spans="1:9" ht="13.5">
      <c r="A50" s="5">
        <v>12</v>
      </c>
      <c r="B50" s="24" t="s">
        <v>48</v>
      </c>
      <c r="C50" s="6">
        <v>1700000</v>
      </c>
      <c r="D50" s="21">
        <f>SUM(D51:D52)</f>
        <v>1700000</v>
      </c>
      <c r="E50" s="28">
        <f>(D50*100)/C50</f>
        <v>100</v>
      </c>
      <c r="F50" s="30">
        <v>0.28</v>
      </c>
      <c r="G50" s="30">
        <v>0.285</v>
      </c>
      <c r="H50" s="27">
        <f>((G50*100)/F50)-100</f>
        <v>1.7857142857142634</v>
      </c>
      <c r="I50" s="7">
        <f>FLOOR(G50,0.00001)*D50</f>
        <v>484500.00000000006</v>
      </c>
    </row>
    <row r="51" spans="1:9" ht="13.5">
      <c r="A51" s="5"/>
      <c r="B51" s="24"/>
      <c r="C51" s="6" t="s">
        <v>34</v>
      </c>
      <c r="D51" s="21">
        <v>600000</v>
      </c>
      <c r="E51" s="28"/>
      <c r="F51" s="30"/>
      <c r="G51" s="30"/>
      <c r="H51" s="27"/>
      <c r="I51" s="7"/>
    </row>
    <row r="52" spans="1:9" ht="13.5">
      <c r="A52" s="5"/>
      <c r="B52" s="24"/>
      <c r="C52" s="6" t="s">
        <v>40</v>
      </c>
      <c r="D52" s="21">
        <v>1100000</v>
      </c>
      <c r="E52" s="28"/>
      <c r="F52" s="30"/>
      <c r="G52" s="30"/>
      <c r="H52" s="27"/>
      <c r="I52" s="7"/>
    </row>
    <row r="53" spans="1:9" ht="13.5">
      <c r="A53" s="5"/>
      <c r="B53" s="24"/>
      <c r="C53" s="6"/>
      <c r="D53" s="6"/>
      <c r="E53" s="14"/>
      <c r="F53" s="30"/>
      <c r="G53" s="30"/>
      <c r="H53" s="7"/>
      <c r="I53" s="7"/>
    </row>
    <row r="54" spans="1:9" ht="13.5">
      <c r="A54" s="5">
        <v>13</v>
      </c>
      <c r="B54" s="24" t="s">
        <v>25</v>
      </c>
      <c r="C54" s="6">
        <v>5000000</v>
      </c>
      <c r="D54" s="21">
        <f>SUM(D55:D60)</f>
        <v>5000000</v>
      </c>
      <c r="E54" s="28">
        <f>(D54*100)/C54</f>
        <v>100</v>
      </c>
      <c r="F54" s="30">
        <v>0.28</v>
      </c>
      <c r="G54" s="38">
        <v>0.32</v>
      </c>
      <c r="H54" s="27">
        <f>((G54*100)/F54)-100</f>
        <v>14.285714285714278</v>
      </c>
      <c r="I54" s="7">
        <f>FLOOR(G54,0.00001)*D54</f>
        <v>1600000</v>
      </c>
    </row>
    <row r="55" spans="1:9" ht="13.5">
      <c r="A55" s="5"/>
      <c r="B55" s="24"/>
      <c r="C55" s="6" t="s">
        <v>35</v>
      </c>
      <c r="D55" s="21">
        <v>120000</v>
      </c>
      <c r="E55" s="28"/>
      <c r="F55" s="30"/>
      <c r="G55" s="38"/>
      <c r="H55" s="27"/>
      <c r="I55" s="7"/>
    </row>
    <row r="56" spans="1:9" ht="13.5">
      <c r="A56" s="5"/>
      <c r="B56" s="24"/>
      <c r="C56" s="6" t="s">
        <v>39</v>
      </c>
      <c r="D56" s="21">
        <v>180000</v>
      </c>
      <c r="E56" s="28"/>
      <c r="F56" s="30"/>
      <c r="G56" s="38"/>
      <c r="H56" s="27"/>
      <c r="I56" s="7"/>
    </row>
    <row r="57" spans="1:9" ht="13.5">
      <c r="A57" s="5"/>
      <c r="B57" s="24"/>
      <c r="C57" s="6" t="s">
        <v>34</v>
      </c>
      <c r="D57" s="21">
        <v>2000000</v>
      </c>
      <c r="E57" s="28"/>
      <c r="F57" s="30"/>
      <c r="G57" s="38"/>
      <c r="H57" s="27"/>
      <c r="I57" s="7"/>
    </row>
    <row r="58" spans="1:9" ht="13.5">
      <c r="A58" s="5"/>
      <c r="B58" s="24"/>
      <c r="C58" s="6" t="s">
        <v>21</v>
      </c>
      <c r="D58" s="21">
        <v>1300000</v>
      </c>
      <c r="E58" s="28"/>
      <c r="F58" s="30"/>
      <c r="G58" s="38"/>
      <c r="H58" s="27"/>
      <c r="I58" s="7"/>
    </row>
    <row r="59" spans="1:9" ht="13.5">
      <c r="A59" s="5"/>
      <c r="B59" s="24"/>
      <c r="C59" s="6" t="s">
        <v>36</v>
      </c>
      <c r="D59" s="21">
        <v>500000</v>
      </c>
      <c r="E59" s="28"/>
      <c r="F59" s="30"/>
      <c r="G59" s="38"/>
      <c r="H59" s="27"/>
      <c r="I59" s="7"/>
    </row>
    <row r="60" spans="1:9" ht="13.5">
      <c r="A60" s="5"/>
      <c r="B60" s="24"/>
      <c r="C60" s="6" t="s">
        <v>19</v>
      </c>
      <c r="D60" s="21">
        <v>900000</v>
      </c>
      <c r="E60" s="28"/>
      <c r="F60" s="30"/>
      <c r="G60" s="38"/>
      <c r="H60" s="27"/>
      <c r="I60" s="7"/>
    </row>
    <row r="61" spans="3:7" ht="12.75">
      <c r="C61" s="15"/>
      <c r="G61" s="39"/>
    </row>
    <row r="62" spans="1:9" ht="13.5">
      <c r="A62" s="5">
        <v>14</v>
      </c>
      <c r="B62" s="24" t="s">
        <v>25</v>
      </c>
      <c r="C62" s="6">
        <v>456000</v>
      </c>
      <c r="D62" s="21">
        <f>SUM(D63:D65)</f>
        <v>456000</v>
      </c>
      <c r="E62" s="28">
        <f>(D62*100)/C62</f>
        <v>100</v>
      </c>
      <c r="F62" s="30">
        <v>0.28</v>
      </c>
      <c r="G62" s="30">
        <v>0.3106</v>
      </c>
      <c r="H62" s="27">
        <f>((G62*100)/F62)-100</f>
        <v>10.928571428571416</v>
      </c>
      <c r="I62" s="7">
        <f>FLOOR(G62,0.00001)*D62</f>
        <v>141633.6</v>
      </c>
    </row>
    <row r="63" spans="1:9" ht="13.5">
      <c r="A63" s="5"/>
      <c r="B63" s="24"/>
      <c r="C63" s="6" t="s">
        <v>35</v>
      </c>
      <c r="D63" s="21">
        <v>277000</v>
      </c>
      <c r="E63" s="28"/>
      <c r="F63" s="30"/>
      <c r="G63" s="30"/>
      <c r="H63" s="27"/>
      <c r="I63" s="7"/>
    </row>
    <row r="64" spans="1:9" ht="13.5">
      <c r="A64" s="5"/>
      <c r="B64" s="24"/>
      <c r="C64" s="6" t="s">
        <v>37</v>
      </c>
      <c r="D64" s="21">
        <v>79000</v>
      </c>
      <c r="E64" s="28"/>
      <c r="F64" s="30"/>
      <c r="G64" s="30"/>
      <c r="H64" s="27"/>
      <c r="I64" s="7"/>
    </row>
    <row r="65" spans="1:9" ht="13.5">
      <c r="A65" s="5"/>
      <c r="B65" s="24"/>
      <c r="C65" s="6" t="s">
        <v>36</v>
      </c>
      <c r="D65" s="21">
        <v>100000</v>
      </c>
      <c r="E65" s="28"/>
      <c r="F65" s="30"/>
      <c r="G65" s="30"/>
      <c r="H65" s="27"/>
      <c r="I65" s="7"/>
    </row>
    <row r="66" spans="1:9" ht="13.5">
      <c r="A66" s="5"/>
      <c r="B66" s="24"/>
      <c r="C66" s="6"/>
      <c r="D66" s="6"/>
      <c r="E66" s="14"/>
      <c r="F66" s="30"/>
      <c r="G66" s="30"/>
      <c r="H66" s="7"/>
      <c r="I66" s="7"/>
    </row>
    <row r="67" spans="1:9" ht="13.5">
      <c r="A67" s="5">
        <v>15</v>
      </c>
      <c r="B67" s="24" t="s">
        <v>49</v>
      </c>
      <c r="C67" s="6">
        <v>5000000</v>
      </c>
      <c r="D67" s="21">
        <f>SUM(D68:D69)</f>
        <v>5000000</v>
      </c>
      <c r="E67" s="28">
        <f>(D67*100)/C67</f>
        <v>100</v>
      </c>
      <c r="F67" s="30">
        <v>0.28</v>
      </c>
      <c r="G67" s="38">
        <v>0.38</v>
      </c>
      <c r="H67" s="27">
        <f>((G67*100)/F67)-100</f>
        <v>35.714285714285694</v>
      </c>
      <c r="I67" s="7">
        <f>FLOOR(G67,0.00001)*D67</f>
        <v>1900000</v>
      </c>
    </row>
    <row r="68" spans="1:9" ht="13.5">
      <c r="A68" s="5"/>
      <c r="B68" s="24"/>
      <c r="C68" s="6" t="s">
        <v>37</v>
      </c>
      <c r="D68" s="21">
        <v>4000000</v>
      </c>
      <c r="E68" s="28"/>
      <c r="F68" s="30"/>
      <c r="G68" s="38"/>
      <c r="H68" s="27"/>
      <c r="I68" s="7"/>
    </row>
    <row r="69" spans="1:9" ht="13.5">
      <c r="A69" s="5"/>
      <c r="B69" s="24"/>
      <c r="C69" s="6" t="s">
        <v>38</v>
      </c>
      <c r="D69" s="21">
        <v>1000000</v>
      </c>
      <c r="E69" s="28"/>
      <c r="F69" s="30"/>
      <c r="G69" s="38"/>
      <c r="H69" s="27"/>
      <c r="I69" s="7"/>
    </row>
    <row r="70" spans="3:7" ht="12.75">
      <c r="C70" s="15"/>
      <c r="G70" s="39"/>
    </row>
    <row r="71" spans="1:9" ht="13.5">
      <c r="A71" s="5">
        <v>16</v>
      </c>
      <c r="B71" s="24" t="s">
        <v>49</v>
      </c>
      <c r="C71" s="6">
        <v>1880000</v>
      </c>
      <c r="D71" s="21">
        <f>SUM(D72:D74)</f>
        <v>1880000</v>
      </c>
      <c r="E71" s="28">
        <f>(D71*100)/C71</f>
        <v>100</v>
      </c>
      <c r="F71" s="30">
        <v>0.28</v>
      </c>
      <c r="G71" s="38">
        <v>0.3625</v>
      </c>
      <c r="H71" s="27">
        <f>((G71*100)/F71)-100</f>
        <v>29.464285714285694</v>
      </c>
      <c r="I71" s="7">
        <f>FLOOR(G71,0.00001)*D71</f>
        <v>681500.0000000001</v>
      </c>
    </row>
    <row r="72" spans="1:9" ht="13.5">
      <c r="A72" s="5"/>
      <c r="B72" s="24"/>
      <c r="C72" s="6" t="s">
        <v>39</v>
      </c>
      <c r="D72" s="21">
        <v>320000</v>
      </c>
      <c r="E72" s="28"/>
      <c r="F72" s="30"/>
      <c r="G72" s="38"/>
      <c r="H72" s="27"/>
      <c r="I72" s="7"/>
    </row>
    <row r="73" spans="1:9" ht="13.5">
      <c r="A73" s="5"/>
      <c r="B73" s="24"/>
      <c r="C73" s="6" t="s">
        <v>34</v>
      </c>
      <c r="D73" s="21">
        <v>880000</v>
      </c>
      <c r="E73" s="28"/>
      <c r="F73" s="30"/>
      <c r="G73" s="38"/>
      <c r="H73" s="27"/>
      <c r="I73" s="7"/>
    </row>
    <row r="74" spans="1:9" ht="13.5">
      <c r="A74" s="5"/>
      <c r="B74" s="24"/>
      <c r="C74" s="6" t="s">
        <v>38</v>
      </c>
      <c r="D74" s="21">
        <v>680000</v>
      </c>
      <c r="E74" s="28"/>
      <c r="F74" s="30"/>
      <c r="G74" s="38"/>
      <c r="H74" s="27"/>
      <c r="I74" s="7"/>
    </row>
    <row r="75" spans="3:7" ht="12.75">
      <c r="C75" s="15"/>
      <c r="G75" s="39"/>
    </row>
    <row r="76" spans="1:9" ht="13.5">
      <c r="A76" s="5">
        <v>17</v>
      </c>
      <c r="B76" s="24" t="s">
        <v>26</v>
      </c>
      <c r="C76" s="6">
        <v>478200</v>
      </c>
      <c r="D76" s="21">
        <f>SUM(D77:D78)</f>
        <v>478200</v>
      </c>
      <c r="E76" s="28">
        <f>(D76*100)/C76</f>
        <v>100</v>
      </c>
      <c r="F76" s="30">
        <v>0.28</v>
      </c>
      <c r="G76" s="30">
        <v>0.361</v>
      </c>
      <c r="H76" s="27">
        <f>((G76*100)/F76)-100</f>
        <v>28.928571428571416</v>
      </c>
      <c r="I76" s="7">
        <f>FLOOR(G76,0.00001)*D76</f>
        <v>172630.2</v>
      </c>
    </row>
    <row r="77" spans="1:9" ht="13.5">
      <c r="A77" s="5"/>
      <c r="B77" s="24"/>
      <c r="C77" s="6" t="s">
        <v>22</v>
      </c>
      <c r="D77" s="21">
        <v>278200</v>
      </c>
      <c r="E77" s="28"/>
      <c r="F77" s="30"/>
      <c r="G77" s="30"/>
      <c r="H77" s="27"/>
      <c r="I77" s="7"/>
    </row>
    <row r="78" spans="1:9" ht="13.5">
      <c r="A78" s="5"/>
      <c r="B78" s="24"/>
      <c r="C78" s="6" t="s">
        <v>39</v>
      </c>
      <c r="D78" s="21">
        <v>200000</v>
      </c>
      <c r="E78" s="28"/>
      <c r="F78" s="30"/>
      <c r="G78" s="30"/>
      <c r="H78" s="27"/>
      <c r="I78" s="7"/>
    </row>
    <row r="79" spans="1:9" ht="13.5">
      <c r="A79" s="5"/>
      <c r="B79" s="24"/>
      <c r="C79" s="6"/>
      <c r="D79" s="6"/>
      <c r="E79" s="14"/>
      <c r="F79" s="30"/>
      <c r="G79" s="30"/>
      <c r="H79" s="7"/>
      <c r="I79" s="7"/>
    </row>
    <row r="80" spans="1:9" ht="13.5">
      <c r="A80" s="5">
        <v>18</v>
      </c>
      <c r="B80" s="24" t="s">
        <v>26</v>
      </c>
      <c r="C80" s="6">
        <v>1145946</v>
      </c>
      <c r="D80" s="21">
        <f>SUM(D81:D83)</f>
        <v>1040000</v>
      </c>
      <c r="E80" s="28">
        <f>(D80*100)/C80</f>
        <v>90.7547127002494</v>
      </c>
      <c r="F80" s="30">
        <v>0.28</v>
      </c>
      <c r="G80" s="38">
        <v>0.371</v>
      </c>
      <c r="H80" s="27">
        <f>((G80*100)/F80)-100</f>
        <v>32.5</v>
      </c>
      <c r="I80" s="7">
        <f>FLOOR(G80,0.00001)*D80</f>
        <v>385840.00000000006</v>
      </c>
    </row>
    <row r="81" spans="1:9" ht="13.5">
      <c r="A81" s="5"/>
      <c r="B81" s="24"/>
      <c r="C81" s="6" t="s">
        <v>39</v>
      </c>
      <c r="D81" s="21">
        <v>40000</v>
      </c>
      <c r="E81" s="28"/>
      <c r="F81" s="30"/>
      <c r="G81" s="38"/>
      <c r="H81" s="27"/>
      <c r="I81" s="7"/>
    </row>
    <row r="82" spans="1:9" ht="13.5">
      <c r="A82" s="5"/>
      <c r="B82" s="24"/>
      <c r="C82" s="6" t="s">
        <v>22</v>
      </c>
      <c r="D82" s="21">
        <v>600000</v>
      </c>
      <c r="E82" s="28"/>
      <c r="F82" s="30"/>
      <c r="G82" s="38"/>
      <c r="H82" s="27"/>
      <c r="I82" s="7"/>
    </row>
    <row r="83" spans="1:9" ht="13.5">
      <c r="A83" s="5"/>
      <c r="B83" s="24"/>
      <c r="C83" s="6" t="s">
        <v>19</v>
      </c>
      <c r="D83" s="21">
        <v>400000</v>
      </c>
      <c r="E83" s="28"/>
      <c r="F83" s="30"/>
      <c r="G83" s="38"/>
      <c r="H83" s="27"/>
      <c r="I83" s="7"/>
    </row>
    <row r="84" spans="3:7" ht="12.75">
      <c r="C84" s="15"/>
      <c r="G84" s="39"/>
    </row>
    <row r="85" spans="1:9" ht="13.5">
      <c r="A85" s="5">
        <v>19</v>
      </c>
      <c r="B85" s="24" t="s">
        <v>27</v>
      </c>
      <c r="C85" s="6">
        <v>32000</v>
      </c>
      <c r="D85" s="21">
        <f>SUM(D86:D86)</f>
        <v>32000</v>
      </c>
      <c r="E85" s="28">
        <f>(D85*100)/C85</f>
        <v>100</v>
      </c>
      <c r="F85" s="30">
        <v>0.28</v>
      </c>
      <c r="G85" s="30">
        <v>0.311</v>
      </c>
      <c r="H85" s="27">
        <f>((G85*100)/F85)-100</f>
        <v>11.07142857142857</v>
      </c>
      <c r="I85" s="7">
        <f>FLOOR(G85,0.00001)*D85</f>
        <v>9952</v>
      </c>
    </row>
    <row r="86" spans="1:9" ht="13.5">
      <c r="A86" s="5"/>
      <c r="B86" s="24"/>
      <c r="C86" s="6" t="s">
        <v>21</v>
      </c>
      <c r="D86" s="6">
        <v>32000</v>
      </c>
      <c r="E86" s="28"/>
      <c r="F86" s="30"/>
      <c r="G86" s="30"/>
      <c r="H86" s="27"/>
      <c r="I86" s="7"/>
    </row>
    <row r="87" spans="1:9" ht="13.5">
      <c r="A87" s="5"/>
      <c r="B87" s="24"/>
      <c r="C87" s="6"/>
      <c r="D87" s="6"/>
      <c r="E87" s="14"/>
      <c r="F87" s="30"/>
      <c r="G87" s="30"/>
      <c r="H87" s="7"/>
      <c r="I87" s="7"/>
    </row>
    <row r="88" spans="1:9" ht="13.5">
      <c r="A88" s="5">
        <v>20</v>
      </c>
      <c r="B88" s="24" t="s">
        <v>27</v>
      </c>
      <c r="C88" s="6">
        <v>15000</v>
      </c>
      <c r="D88" s="21">
        <f>SUM(D89:D89)</f>
        <v>15000</v>
      </c>
      <c r="E88" s="28">
        <f>(D88*100)/C88</f>
        <v>100</v>
      </c>
      <c r="F88" s="30">
        <v>0.28</v>
      </c>
      <c r="G88" s="30">
        <v>0.311</v>
      </c>
      <c r="H88" s="27">
        <f>((G88*100)/F88)-100</f>
        <v>11.07142857142857</v>
      </c>
      <c r="I88" s="7">
        <f>FLOOR(G88,0.00001)*D88</f>
        <v>4665</v>
      </c>
    </row>
    <row r="89" spans="1:9" ht="13.5">
      <c r="A89" s="5"/>
      <c r="B89" s="24"/>
      <c r="C89" s="6" t="s">
        <v>21</v>
      </c>
      <c r="D89" s="6">
        <v>15000</v>
      </c>
      <c r="E89" s="28"/>
      <c r="F89" s="30"/>
      <c r="G89" s="38"/>
      <c r="H89" s="27"/>
      <c r="I89" s="7"/>
    </row>
    <row r="90" spans="3:7" ht="12.75">
      <c r="C90" s="15"/>
      <c r="G90" s="39"/>
    </row>
    <row r="91" spans="1:9" ht="13.5">
      <c r="A91" s="5">
        <v>21</v>
      </c>
      <c r="B91" s="24" t="s">
        <v>50</v>
      </c>
      <c r="C91" s="6">
        <v>28054</v>
      </c>
      <c r="D91" s="21">
        <f>SUM(D92:D92)</f>
        <v>28054</v>
      </c>
      <c r="E91" s="28">
        <f>(D91*100)/C91</f>
        <v>100</v>
      </c>
      <c r="F91" s="30">
        <v>0.28</v>
      </c>
      <c r="G91" s="30">
        <v>0.28</v>
      </c>
      <c r="H91" s="27">
        <f>((G91*100)/F91)-100</f>
        <v>0</v>
      </c>
      <c r="I91" s="7">
        <f>FLOOR(G91,0.00001)*D91</f>
        <v>7855.120000000001</v>
      </c>
    </row>
    <row r="92" spans="1:9" ht="13.5">
      <c r="A92" s="5"/>
      <c r="B92" s="24"/>
      <c r="C92" s="6" t="s">
        <v>35</v>
      </c>
      <c r="D92" s="6">
        <v>28054</v>
      </c>
      <c r="E92" s="28"/>
      <c r="F92" s="30"/>
      <c r="G92" s="30"/>
      <c r="H92" s="27"/>
      <c r="I92" s="7"/>
    </row>
    <row r="93" spans="1:9" ht="13.5">
      <c r="A93" s="5"/>
      <c r="B93" s="24"/>
      <c r="C93" s="6"/>
      <c r="D93" s="6"/>
      <c r="E93" s="14"/>
      <c r="F93" s="30"/>
      <c r="G93" s="30"/>
      <c r="H93" s="7"/>
      <c r="I93" s="7"/>
    </row>
    <row r="94" spans="1:9" ht="13.5">
      <c r="A94" s="5">
        <v>22</v>
      </c>
      <c r="B94" s="24" t="s">
        <v>50</v>
      </c>
      <c r="C94" s="6">
        <v>2300000</v>
      </c>
      <c r="D94" s="21">
        <f>SUM(D95:D96)</f>
        <v>2300000</v>
      </c>
      <c r="E94" s="28">
        <f>(D94*100)/C94</f>
        <v>100</v>
      </c>
      <c r="F94" s="30">
        <v>0.28</v>
      </c>
      <c r="G94" s="38">
        <v>0.32</v>
      </c>
      <c r="H94" s="27">
        <f>((G94*100)/F94)-100</f>
        <v>14.285714285714278</v>
      </c>
      <c r="I94" s="7">
        <f>FLOOR(G94,0.00001)*D94</f>
        <v>736000</v>
      </c>
    </row>
    <row r="95" spans="1:9" ht="13.5">
      <c r="A95" s="5"/>
      <c r="B95" s="24"/>
      <c r="C95" s="6" t="s">
        <v>19</v>
      </c>
      <c r="D95" s="21">
        <v>600000</v>
      </c>
      <c r="E95" s="28"/>
      <c r="F95" s="30"/>
      <c r="G95" s="38"/>
      <c r="H95" s="27"/>
      <c r="I95" s="7"/>
    </row>
    <row r="96" spans="1:9" ht="13.5">
      <c r="A96" s="5"/>
      <c r="B96" s="24"/>
      <c r="C96" s="6" t="s">
        <v>34</v>
      </c>
      <c r="D96" s="21">
        <v>1700000</v>
      </c>
      <c r="E96" s="28"/>
      <c r="F96" s="30"/>
      <c r="G96" s="38"/>
      <c r="H96" s="27"/>
      <c r="I96" s="7"/>
    </row>
    <row r="97" spans="3:7" ht="12.75">
      <c r="C97" s="15"/>
      <c r="G97" s="39"/>
    </row>
    <row r="98" spans="1:9" ht="13.5">
      <c r="A98" s="5">
        <v>23</v>
      </c>
      <c r="B98" s="24" t="s">
        <v>28</v>
      </c>
      <c r="C98" s="6">
        <v>75644</v>
      </c>
      <c r="D98" s="21">
        <f>SUM(D99:D99)</f>
        <v>75644</v>
      </c>
      <c r="E98" s="28">
        <f>(D98*100)/C98</f>
        <v>100</v>
      </c>
      <c r="F98" s="30">
        <v>0.28</v>
      </c>
      <c r="G98" s="30">
        <v>0.335</v>
      </c>
      <c r="H98" s="27">
        <f>((G98*100)/F98)-100</f>
        <v>19.642857142857125</v>
      </c>
      <c r="I98" s="7">
        <f>FLOOR(G98,0.00001)*D98</f>
        <v>25340.74</v>
      </c>
    </row>
    <row r="99" spans="1:9" ht="13.5">
      <c r="A99" s="5"/>
      <c r="B99" s="24"/>
      <c r="C99" s="6" t="s">
        <v>21</v>
      </c>
      <c r="D99" s="6">
        <v>75644</v>
      </c>
      <c r="E99" s="28"/>
      <c r="F99" s="30"/>
      <c r="G99" s="30"/>
      <c r="H99" s="27"/>
      <c r="I99" s="7"/>
    </row>
    <row r="100" spans="1:9" ht="13.5">
      <c r="A100" s="5"/>
      <c r="B100" s="24"/>
      <c r="C100" s="6"/>
      <c r="D100" s="6"/>
      <c r="E100" s="14"/>
      <c r="F100" s="30"/>
      <c r="G100" s="30"/>
      <c r="H100" s="7"/>
      <c r="I100" s="7"/>
    </row>
    <row r="101" spans="1:9" ht="13.5">
      <c r="A101" s="5">
        <v>24</v>
      </c>
      <c r="B101" s="24" t="s">
        <v>28</v>
      </c>
      <c r="C101" s="6">
        <v>2300000</v>
      </c>
      <c r="D101" s="21">
        <f>SUM(D102:D104)</f>
        <v>2300000</v>
      </c>
      <c r="E101" s="28">
        <f>(D101*100)/C101</f>
        <v>100</v>
      </c>
      <c r="F101" s="30">
        <v>0.28</v>
      </c>
      <c r="G101" s="38">
        <v>0.3505</v>
      </c>
      <c r="H101" s="27">
        <f>((G101*100)/F101)-100</f>
        <v>25.178571428571402</v>
      </c>
      <c r="I101" s="7">
        <f>FLOOR(G101,0.00001)*D101</f>
        <v>806150.0000000001</v>
      </c>
    </row>
    <row r="102" spans="1:9" ht="13.5">
      <c r="A102" s="5"/>
      <c r="B102" s="24"/>
      <c r="C102" s="6" t="s">
        <v>21</v>
      </c>
      <c r="D102" s="21">
        <v>1640000</v>
      </c>
      <c r="E102" s="28"/>
      <c r="F102" s="30"/>
      <c r="G102" s="38"/>
      <c r="H102" s="27"/>
      <c r="I102" s="7"/>
    </row>
    <row r="103" spans="1:9" ht="13.5">
      <c r="A103" s="5"/>
      <c r="B103" s="24"/>
      <c r="C103" s="6" t="s">
        <v>39</v>
      </c>
      <c r="D103" s="21">
        <v>60000</v>
      </c>
      <c r="E103" s="28"/>
      <c r="F103" s="30"/>
      <c r="G103" s="38"/>
      <c r="H103" s="27"/>
      <c r="I103" s="7"/>
    </row>
    <row r="104" spans="1:9" ht="13.5">
      <c r="A104" s="5"/>
      <c r="B104" s="24"/>
      <c r="C104" s="6" t="s">
        <v>19</v>
      </c>
      <c r="D104" s="21">
        <v>600000</v>
      </c>
      <c r="E104" s="28"/>
      <c r="F104" s="30"/>
      <c r="G104" s="38"/>
      <c r="H104" s="27"/>
      <c r="I104" s="7"/>
    </row>
    <row r="105" spans="3:7" ht="12.75">
      <c r="C105" s="15"/>
      <c r="G105" s="39"/>
    </row>
    <row r="106" spans="1:9" ht="13.5">
      <c r="A106" s="5">
        <v>25</v>
      </c>
      <c r="B106" s="24" t="s">
        <v>28</v>
      </c>
      <c r="C106" s="6">
        <v>796820</v>
      </c>
      <c r="D106" s="21">
        <f>SUM(D107:D107)</f>
        <v>796820</v>
      </c>
      <c r="E106" s="28">
        <f>(D106*100)/C106</f>
        <v>100</v>
      </c>
      <c r="F106" s="30">
        <v>0.28</v>
      </c>
      <c r="G106" s="38">
        <v>0.34</v>
      </c>
      <c r="H106" s="27">
        <f>((G106*100)/F106)-100</f>
        <v>21.428571428571416</v>
      </c>
      <c r="I106" s="7">
        <f>FLOOR(G106,0.00001)*D106</f>
        <v>270918.80000000005</v>
      </c>
    </row>
    <row r="107" spans="1:9" ht="13.5">
      <c r="A107" s="5"/>
      <c r="B107" s="24"/>
      <c r="C107" s="6" t="s">
        <v>21</v>
      </c>
      <c r="D107" s="6">
        <v>796820</v>
      </c>
      <c r="E107" s="28"/>
      <c r="F107" s="30"/>
      <c r="G107" s="38"/>
      <c r="H107" s="27"/>
      <c r="I107" s="7"/>
    </row>
    <row r="108" spans="3:7" ht="12.75">
      <c r="C108" s="15"/>
      <c r="G108" s="39"/>
    </row>
    <row r="109" spans="1:9" ht="13.5">
      <c r="A109" s="5">
        <v>26</v>
      </c>
      <c r="B109" s="24" t="s">
        <v>28</v>
      </c>
      <c r="C109" s="6">
        <v>20000</v>
      </c>
      <c r="D109" s="21">
        <f>SUM(D110:D110)</f>
        <v>20000</v>
      </c>
      <c r="E109" s="28">
        <f>(D109*100)/C109</f>
        <v>100</v>
      </c>
      <c r="F109" s="30">
        <v>0.28</v>
      </c>
      <c r="G109" s="30">
        <v>0.28</v>
      </c>
      <c r="H109" s="27">
        <f>((G109*100)/F109)-100</f>
        <v>0</v>
      </c>
      <c r="I109" s="7">
        <f>FLOOR(G109,0.00001)*D109</f>
        <v>5600.000000000001</v>
      </c>
    </row>
    <row r="110" spans="1:9" ht="13.5">
      <c r="A110" s="5"/>
      <c r="B110" s="24"/>
      <c r="C110" s="6" t="s">
        <v>35</v>
      </c>
      <c r="D110" s="6">
        <v>20000</v>
      </c>
      <c r="E110" s="28"/>
      <c r="F110" s="30"/>
      <c r="G110" s="38"/>
      <c r="H110" s="27"/>
      <c r="I110" s="7"/>
    </row>
    <row r="111" spans="3:7" ht="12.75">
      <c r="C111" s="15"/>
      <c r="G111" s="39"/>
    </row>
    <row r="112" spans="1:9" ht="13.5">
      <c r="A112" s="5">
        <v>27</v>
      </c>
      <c r="B112" s="24" t="s">
        <v>29</v>
      </c>
      <c r="C112" s="6">
        <v>5000000</v>
      </c>
      <c r="D112" s="21">
        <f>SUM(D113:D117)</f>
        <v>4904000</v>
      </c>
      <c r="E112" s="28">
        <f>(D112*100)/C112</f>
        <v>98.08</v>
      </c>
      <c r="F112" s="30">
        <v>0.28</v>
      </c>
      <c r="G112" s="30">
        <v>0.3505</v>
      </c>
      <c r="H112" s="27">
        <f>((G112*100)/F112)-100</f>
        <v>25.178571428571402</v>
      </c>
      <c r="I112" s="7">
        <f>FLOOR(G112,0.00001)*D112</f>
        <v>1718852.0000000002</v>
      </c>
    </row>
    <row r="113" spans="1:9" ht="13.5">
      <c r="A113" s="5"/>
      <c r="B113" s="24"/>
      <c r="C113" s="6" t="s">
        <v>21</v>
      </c>
      <c r="D113" s="21">
        <v>500000</v>
      </c>
      <c r="E113" s="28"/>
      <c r="F113" s="30"/>
      <c r="G113" s="30"/>
      <c r="H113" s="27"/>
      <c r="I113" s="7"/>
    </row>
    <row r="114" spans="1:9" ht="13.5">
      <c r="A114" s="5"/>
      <c r="B114" s="24"/>
      <c r="C114" s="6" t="s">
        <v>35</v>
      </c>
      <c r="D114" s="21">
        <v>45000</v>
      </c>
      <c r="E114" s="28"/>
      <c r="F114" s="30"/>
      <c r="G114" s="30"/>
      <c r="H114" s="27"/>
      <c r="I114" s="7"/>
    </row>
    <row r="115" spans="1:9" ht="13.5">
      <c r="A115" s="5"/>
      <c r="B115" s="24"/>
      <c r="C115" s="6" t="s">
        <v>34</v>
      </c>
      <c r="D115" s="21">
        <v>3200000</v>
      </c>
      <c r="E115" s="28"/>
      <c r="F115" s="30"/>
      <c r="G115" s="30"/>
      <c r="H115" s="27"/>
      <c r="I115" s="7"/>
    </row>
    <row r="116" spans="1:9" ht="13.5">
      <c r="A116" s="5"/>
      <c r="B116" s="24"/>
      <c r="C116" s="6" t="s">
        <v>59</v>
      </c>
      <c r="D116" s="21">
        <v>679000</v>
      </c>
      <c r="E116" s="28"/>
      <c r="F116" s="30"/>
      <c r="G116" s="30"/>
      <c r="H116" s="27"/>
      <c r="I116" s="7"/>
    </row>
    <row r="117" spans="1:9" ht="13.5">
      <c r="A117" s="5"/>
      <c r="B117" s="24"/>
      <c r="C117" s="6" t="s">
        <v>22</v>
      </c>
      <c r="D117" s="21">
        <v>480000</v>
      </c>
      <c r="E117" s="28"/>
      <c r="F117" s="30"/>
      <c r="G117" s="30"/>
      <c r="H117" s="27"/>
      <c r="I117" s="7"/>
    </row>
    <row r="118" spans="1:9" ht="13.5">
      <c r="A118" s="5"/>
      <c r="B118" s="24"/>
      <c r="C118" s="6"/>
      <c r="D118" s="6"/>
      <c r="E118" s="14"/>
      <c r="F118" s="30"/>
      <c r="G118" s="30"/>
      <c r="H118" s="7"/>
      <c r="I118" s="7"/>
    </row>
    <row r="119" spans="1:9" ht="13.5">
      <c r="A119" s="5">
        <v>28</v>
      </c>
      <c r="B119" s="24" t="s">
        <v>30</v>
      </c>
      <c r="C119" s="6">
        <v>13500</v>
      </c>
      <c r="D119" s="21">
        <f>SUM(D120:D120)</f>
        <v>13500</v>
      </c>
      <c r="E119" s="28">
        <f>(D119*100)/C119</f>
        <v>100</v>
      </c>
      <c r="F119" s="30">
        <v>0.28</v>
      </c>
      <c r="G119" s="38">
        <v>0.354</v>
      </c>
      <c r="H119" s="27">
        <f>((G119*100)/F119)-100</f>
        <v>26.428571428571416</v>
      </c>
      <c r="I119" s="7">
        <f>FLOOR(G119,0.00001)*D119</f>
        <v>4779.000000000001</v>
      </c>
    </row>
    <row r="120" spans="1:9" ht="13.5">
      <c r="A120" s="5"/>
      <c r="B120" s="24"/>
      <c r="C120" s="6" t="s">
        <v>39</v>
      </c>
      <c r="D120" s="6">
        <v>13500</v>
      </c>
      <c r="E120" s="28"/>
      <c r="F120" s="30"/>
      <c r="G120" s="38"/>
      <c r="H120" s="27"/>
      <c r="I120" s="7"/>
    </row>
    <row r="121" spans="3:7" ht="12.75">
      <c r="C121" s="15"/>
      <c r="G121" s="39"/>
    </row>
    <row r="122" spans="1:9" ht="13.5">
      <c r="A122" s="5">
        <v>29</v>
      </c>
      <c r="B122" s="24" t="s">
        <v>30</v>
      </c>
      <c r="C122" s="6">
        <v>1736000</v>
      </c>
      <c r="D122" s="21">
        <f>SUM(D123:D125)</f>
        <v>1736000</v>
      </c>
      <c r="E122" s="28">
        <f>(D122*100)/C122</f>
        <v>100</v>
      </c>
      <c r="F122" s="30">
        <v>0.28</v>
      </c>
      <c r="G122" s="30">
        <v>0.3703</v>
      </c>
      <c r="H122" s="27">
        <f>((G122*100)/F122)-100</f>
        <v>32.25</v>
      </c>
      <c r="I122" s="7">
        <f>FLOOR(G122,0.00001)*D122</f>
        <v>642840.8</v>
      </c>
    </row>
    <row r="123" spans="1:9" ht="13.5">
      <c r="A123" s="5"/>
      <c r="B123" s="24"/>
      <c r="C123" s="6" t="s">
        <v>59</v>
      </c>
      <c r="D123" s="21">
        <v>400000</v>
      </c>
      <c r="E123" s="28"/>
      <c r="F123" s="30"/>
      <c r="G123" s="30"/>
      <c r="H123" s="27"/>
      <c r="I123" s="7"/>
    </row>
    <row r="124" spans="1:9" ht="13.5">
      <c r="A124" s="5"/>
      <c r="B124" s="24"/>
      <c r="C124" s="6" t="s">
        <v>37</v>
      </c>
      <c r="D124" s="21">
        <v>736000</v>
      </c>
      <c r="E124" s="28"/>
      <c r="F124" s="30"/>
      <c r="G124" s="30"/>
      <c r="H124" s="27"/>
      <c r="I124" s="7"/>
    </row>
    <row r="125" spans="1:9" ht="13.5">
      <c r="A125" s="5"/>
      <c r="B125" s="24"/>
      <c r="C125" s="6" t="s">
        <v>21</v>
      </c>
      <c r="D125" s="21">
        <v>600000</v>
      </c>
      <c r="E125" s="28"/>
      <c r="F125" s="30"/>
      <c r="G125" s="30"/>
      <c r="H125" s="27"/>
      <c r="I125" s="7"/>
    </row>
    <row r="126" spans="1:9" ht="13.5">
      <c r="A126" s="5"/>
      <c r="B126" s="24"/>
      <c r="C126" s="6"/>
      <c r="D126" s="6"/>
      <c r="E126" s="14"/>
      <c r="F126" s="30"/>
      <c r="G126" s="30"/>
      <c r="H126" s="7"/>
      <c r="I126" s="7"/>
    </row>
    <row r="127" spans="1:9" ht="13.5">
      <c r="A127" s="5">
        <v>30</v>
      </c>
      <c r="B127" s="24" t="s">
        <v>30</v>
      </c>
      <c r="C127" s="6">
        <v>3790920</v>
      </c>
      <c r="D127" s="21">
        <f>SUM(D128:D130)</f>
        <v>3790920</v>
      </c>
      <c r="E127" s="28">
        <f>(D127*100)/C127</f>
        <v>100</v>
      </c>
      <c r="F127" s="30">
        <v>0.28</v>
      </c>
      <c r="G127" s="38">
        <v>0.3715</v>
      </c>
      <c r="H127" s="27">
        <f>((G127*100)/F127)-100</f>
        <v>32.678571428571416</v>
      </c>
      <c r="I127" s="7">
        <f>FLOOR(G127,0.00001)*D127</f>
        <v>1408326.7800000003</v>
      </c>
    </row>
    <row r="128" spans="1:9" ht="13.5">
      <c r="A128" s="5"/>
      <c r="B128" s="24"/>
      <c r="C128" s="6" t="s">
        <v>59</v>
      </c>
      <c r="D128" s="21">
        <v>600000</v>
      </c>
      <c r="E128" s="28"/>
      <c r="F128" s="30"/>
      <c r="G128" s="38"/>
      <c r="H128" s="27"/>
      <c r="I128" s="7"/>
    </row>
    <row r="129" spans="1:9" ht="13.5">
      <c r="A129" s="5"/>
      <c r="B129" s="24"/>
      <c r="C129" s="6" t="s">
        <v>40</v>
      </c>
      <c r="D129" s="21">
        <v>2000000</v>
      </c>
      <c r="E129" s="28"/>
      <c r="F129" s="30"/>
      <c r="G129" s="38"/>
      <c r="H129" s="27"/>
      <c r="I129" s="7"/>
    </row>
    <row r="130" spans="1:9" ht="13.5">
      <c r="A130" s="5"/>
      <c r="B130" s="24"/>
      <c r="C130" s="6" t="s">
        <v>21</v>
      </c>
      <c r="D130" s="21">
        <v>1190920</v>
      </c>
      <c r="E130" s="28"/>
      <c r="F130" s="30"/>
      <c r="G130" s="38"/>
      <c r="H130" s="27"/>
      <c r="I130" s="7"/>
    </row>
    <row r="131" spans="3:7" ht="12.75">
      <c r="C131" s="15"/>
      <c r="G131" s="39"/>
    </row>
    <row r="132" spans="1:9" ht="13.5">
      <c r="A132" s="5">
        <v>31</v>
      </c>
      <c r="B132" s="24" t="s">
        <v>30</v>
      </c>
      <c r="C132" s="6">
        <v>3200346</v>
      </c>
      <c r="D132" s="21">
        <f>SUM(D133:D136)</f>
        <v>3020000</v>
      </c>
      <c r="E132" s="28">
        <f>(D132*100)/C132</f>
        <v>94.36479680634531</v>
      </c>
      <c r="F132" s="30">
        <v>0.28</v>
      </c>
      <c r="G132" s="30">
        <v>0.35</v>
      </c>
      <c r="H132" s="27">
        <f>((G132*100)/F132)-100</f>
        <v>24.999999999999986</v>
      </c>
      <c r="I132" s="7">
        <f>FLOOR(G132,0.00001)*D132</f>
        <v>1057000</v>
      </c>
    </row>
    <row r="133" spans="1:9" ht="13.5">
      <c r="A133" s="5"/>
      <c r="B133" s="24"/>
      <c r="C133" s="6" t="s">
        <v>60</v>
      </c>
      <c r="D133" s="21">
        <v>40000</v>
      </c>
      <c r="E133" s="28"/>
      <c r="F133" s="30"/>
      <c r="G133" s="30"/>
      <c r="H133" s="27"/>
      <c r="I133" s="7"/>
    </row>
    <row r="134" spans="1:9" ht="13.5">
      <c r="A134" s="5"/>
      <c r="B134" s="24"/>
      <c r="C134" s="6" t="s">
        <v>22</v>
      </c>
      <c r="D134" s="21">
        <v>480000</v>
      </c>
      <c r="E134" s="28"/>
      <c r="F134" s="30"/>
      <c r="G134" s="30"/>
      <c r="H134" s="27"/>
      <c r="I134" s="7"/>
    </row>
    <row r="135" spans="1:9" ht="13.5">
      <c r="A135" s="5"/>
      <c r="B135" s="24"/>
      <c r="C135" s="6" t="s">
        <v>34</v>
      </c>
      <c r="D135" s="21">
        <v>1500000</v>
      </c>
      <c r="E135" s="28"/>
      <c r="F135" s="30"/>
      <c r="G135" s="30"/>
      <c r="H135" s="27"/>
      <c r="I135" s="7"/>
    </row>
    <row r="136" spans="1:9" ht="13.5">
      <c r="A136" s="5"/>
      <c r="B136" s="24"/>
      <c r="C136" s="6" t="s">
        <v>59</v>
      </c>
      <c r="D136" s="21">
        <v>1000000</v>
      </c>
      <c r="E136" s="28"/>
      <c r="F136" s="30"/>
      <c r="G136" s="30"/>
      <c r="H136" s="27"/>
      <c r="I136" s="7"/>
    </row>
    <row r="137" spans="1:9" ht="13.5">
      <c r="A137" s="5"/>
      <c r="B137" s="24"/>
      <c r="C137" s="6"/>
      <c r="D137" s="6"/>
      <c r="E137" s="14"/>
      <c r="F137" s="30"/>
      <c r="G137" s="30"/>
      <c r="H137" s="7"/>
      <c r="I137" s="7"/>
    </row>
    <row r="138" spans="1:9" ht="13.5">
      <c r="A138" s="5">
        <v>32</v>
      </c>
      <c r="B138" s="24" t="s">
        <v>30</v>
      </c>
      <c r="C138" s="6">
        <v>27450</v>
      </c>
      <c r="D138" s="21">
        <f>SUM(D139:D139)</f>
        <v>27450</v>
      </c>
      <c r="E138" s="28">
        <f>(D138*100)/C138</f>
        <v>100</v>
      </c>
      <c r="F138" s="30">
        <v>0.28</v>
      </c>
      <c r="G138" s="38">
        <v>0.325</v>
      </c>
      <c r="H138" s="27">
        <f>((G138*100)/F138)-100</f>
        <v>16.071428571428555</v>
      </c>
      <c r="I138" s="7">
        <f>FLOOR(G138,0.00001)*D138</f>
        <v>8921.25</v>
      </c>
    </row>
    <row r="139" spans="1:9" ht="13.5">
      <c r="A139" s="5"/>
      <c r="B139" s="24"/>
      <c r="C139" s="6" t="s">
        <v>39</v>
      </c>
      <c r="D139" s="6">
        <v>27450</v>
      </c>
      <c r="E139" s="28"/>
      <c r="F139" s="30"/>
      <c r="G139" s="38"/>
      <c r="H139" s="27"/>
      <c r="I139" s="7"/>
    </row>
    <row r="140" spans="3:7" ht="12.75">
      <c r="C140" s="15"/>
      <c r="G140" s="39"/>
    </row>
    <row r="141" spans="1:9" ht="13.5">
      <c r="A141" s="5">
        <v>33</v>
      </c>
      <c r="B141" s="24" t="s">
        <v>51</v>
      </c>
      <c r="C141" s="6">
        <v>22999</v>
      </c>
      <c r="D141" s="21">
        <f>SUM(D142:D142)</f>
        <v>22999</v>
      </c>
      <c r="E141" s="28">
        <f>(D141*100)/C141</f>
        <v>100</v>
      </c>
      <c r="F141" s="30">
        <v>0.316</v>
      </c>
      <c r="G141" s="30">
        <v>0.368</v>
      </c>
      <c r="H141" s="27">
        <f>((G141*100)/F141)-100</f>
        <v>16.45569620253164</v>
      </c>
      <c r="I141" s="7">
        <f>FLOOR(G141,0.00001)*D141</f>
        <v>8463.632000000001</v>
      </c>
    </row>
    <row r="142" spans="1:9" ht="13.5">
      <c r="A142" s="5"/>
      <c r="B142" s="24"/>
      <c r="C142" s="6" t="s">
        <v>21</v>
      </c>
      <c r="D142" s="6">
        <v>22999</v>
      </c>
      <c r="E142" s="28"/>
      <c r="F142" s="30"/>
      <c r="G142" s="30"/>
      <c r="H142" s="27"/>
      <c r="I142" s="7"/>
    </row>
    <row r="143" spans="1:9" ht="13.5">
      <c r="A143" s="5"/>
      <c r="B143" s="24"/>
      <c r="C143" s="6"/>
      <c r="D143" s="6"/>
      <c r="E143" s="14"/>
      <c r="F143" s="30"/>
      <c r="G143" s="30"/>
      <c r="H143" s="7"/>
      <c r="I143" s="7"/>
    </row>
    <row r="144" spans="1:9" ht="13.5">
      <c r="A144" s="5">
        <v>34</v>
      </c>
      <c r="B144" s="24" t="s">
        <v>31</v>
      </c>
      <c r="C144" s="6">
        <v>1280000</v>
      </c>
      <c r="D144" s="21">
        <f>SUM(D145:D146)</f>
        <v>980000</v>
      </c>
      <c r="E144" s="28">
        <f>(D144*100)/C144</f>
        <v>76.5625</v>
      </c>
      <c r="F144" s="30">
        <v>0.28</v>
      </c>
      <c r="G144" s="38">
        <v>0.363</v>
      </c>
      <c r="H144" s="27">
        <f>((G144*100)/F144)-100</f>
        <v>29.64285714285711</v>
      </c>
      <c r="I144" s="7">
        <f>FLOOR(G144,0.00001)*D144</f>
        <v>355740.00000000006</v>
      </c>
    </row>
    <row r="145" spans="1:9" ht="13.5">
      <c r="A145" s="5"/>
      <c r="B145" s="24"/>
      <c r="C145" s="6" t="s">
        <v>21</v>
      </c>
      <c r="D145" s="21">
        <v>500000</v>
      </c>
      <c r="E145" s="28"/>
      <c r="F145" s="30"/>
      <c r="G145" s="38"/>
      <c r="H145" s="27"/>
      <c r="I145" s="7"/>
    </row>
    <row r="146" spans="1:9" ht="13.5">
      <c r="A146" s="5"/>
      <c r="B146" s="24"/>
      <c r="C146" s="6" t="s">
        <v>22</v>
      </c>
      <c r="D146" s="21">
        <v>480000</v>
      </c>
      <c r="E146" s="28"/>
      <c r="F146" s="30"/>
      <c r="G146" s="38"/>
      <c r="H146" s="27"/>
      <c r="I146" s="7"/>
    </row>
    <row r="147" spans="3:7" ht="12.75">
      <c r="C147" s="15"/>
      <c r="G147" s="39"/>
    </row>
    <row r="148" spans="1:9" ht="13.5">
      <c r="A148" s="5">
        <v>35</v>
      </c>
      <c r="B148" s="24" t="s">
        <v>31</v>
      </c>
      <c r="C148" s="6">
        <v>2203500</v>
      </c>
      <c r="D148" s="21">
        <f>SUM(D149:D151)</f>
        <v>2203500</v>
      </c>
      <c r="E148" s="28">
        <f>(D148*100)/C148</f>
        <v>100</v>
      </c>
      <c r="F148" s="30">
        <v>0.28</v>
      </c>
      <c r="G148" s="38">
        <v>0.3805</v>
      </c>
      <c r="H148" s="27">
        <f>((G148*100)/F148)-100</f>
        <v>35.89285714285711</v>
      </c>
      <c r="I148" s="7">
        <f>FLOOR(G148,0.00001)*D148</f>
        <v>838431.75</v>
      </c>
    </row>
    <row r="149" spans="1:9" ht="13.5">
      <c r="A149" s="5"/>
      <c r="B149" s="24"/>
      <c r="C149" s="6" t="s">
        <v>21</v>
      </c>
      <c r="D149" s="21">
        <v>1000000</v>
      </c>
      <c r="E149" s="28"/>
      <c r="F149" s="30"/>
      <c r="G149" s="38"/>
      <c r="H149" s="27"/>
      <c r="I149" s="7"/>
    </row>
    <row r="150" spans="1:9" ht="13.5">
      <c r="A150" s="5"/>
      <c r="B150" s="24"/>
      <c r="C150" s="6" t="s">
        <v>22</v>
      </c>
      <c r="D150" s="21">
        <v>240000</v>
      </c>
      <c r="E150" s="28"/>
      <c r="F150" s="30"/>
      <c r="G150" s="38"/>
      <c r="H150" s="27"/>
      <c r="I150" s="7"/>
    </row>
    <row r="151" spans="1:9" ht="13.5">
      <c r="A151" s="5"/>
      <c r="B151" s="24"/>
      <c r="C151" s="6" t="s">
        <v>40</v>
      </c>
      <c r="D151" s="21">
        <v>963500</v>
      </c>
      <c r="E151" s="28"/>
      <c r="F151" s="30"/>
      <c r="G151" s="38"/>
      <c r="H151" s="27"/>
      <c r="I151" s="7"/>
    </row>
    <row r="152" spans="3:7" ht="12.75">
      <c r="C152" s="15"/>
      <c r="G152" s="39"/>
    </row>
    <row r="153" spans="1:9" ht="13.5">
      <c r="A153" s="5">
        <v>36</v>
      </c>
      <c r="B153" s="24" t="s">
        <v>29</v>
      </c>
      <c r="C153" s="6">
        <v>1068000</v>
      </c>
      <c r="D153" s="21">
        <f>SUM(D154:D155)</f>
        <v>1068000</v>
      </c>
      <c r="E153" s="28">
        <f>(D153*100)/C153</f>
        <v>100</v>
      </c>
      <c r="F153" s="30">
        <v>0.28</v>
      </c>
      <c r="G153" s="30">
        <v>0.35</v>
      </c>
      <c r="H153" s="27">
        <f>((G153*100)/F153)-100</f>
        <v>24.999999999999986</v>
      </c>
      <c r="I153" s="7">
        <f>FLOOR(G153,0.00001)*D153</f>
        <v>373800.00000000006</v>
      </c>
    </row>
    <row r="154" spans="1:9" ht="13.5">
      <c r="A154" s="5"/>
      <c r="B154" s="24"/>
      <c r="C154" s="6" t="s">
        <v>34</v>
      </c>
      <c r="D154" s="21">
        <v>752000</v>
      </c>
      <c r="E154" s="28"/>
      <c r="F154" s="30"/>
      <c r="G154" s="30"/>
      <c r="H154" s="27"/>
      <c r="I154" s="7"/>
    </row>
    <row r="155" spans="1:9" ht="13.5">
      <c r="A155" s="5"/>
      <c r="B155" s="24"/>
      <c r="C155" s="6" t="s">
        <v>19</v>
      </c>
      <c r="D155" s="21">
        <v>316000</v>
      </c>
      <c r="E155" s="28"/>
      <c r="F155" s="30"/>
      <c r="G155" s="30"/>
      <c r="H155" s="27"/>
      <c r="I155" s="7"/>
    </row>
    <row r="156" spans="1:9" ht="13.5">
      <c r="A156" s="5"/>
      <c r="B156" s="24"/>
      <c r="C156" s="6"/>
      <c r="D156" s="6"/>
      <c r="E156" s="14"/>
      <c r="F156" s="30"/>
      <c r="G156" s="30"/>
      <c r="H156" s="7"/>
      <c r="I156" s="7"/>
    </row>
    <row r="157" spans="1:9" ht="13.5">
      <c r="A157" s="5">
        <v>37</v>
      </c>
      <c r="B157" s="24" t="s">
        <v>52</v>
      </c>
      <c r="C157" s="6">
        <v>3617000</v>
      </c>
      <c r="D157" s="21">
        <f>SUM(D158:D159)</f>
        <v>2139500</v>
      </c>
      <c r="E157" s="28">
        <f>(D157*100)/C157</f>
        <v>59.151230301354715</v>
      </c>
      <c r="F157" s="30">
        <v>0.28</v>
      </c>
      <c r="G157" s="30">
        <v>0.35</v>
      </c>
      <c r="H157" s="27">
        <f>((G157*100)/F157)-100</f>
        <v>24.999999999999986</v>
      </c>
      <c r="I157" s="7">
        <f>FLOOR(G157,0.00001)*D157</f>
        <v>748825.0000000001</v>
      </c>
    </row>
    <row r="158" spans="1:9" ht="13.5">
      <c r="A158" s="5"/>
      <c r="B158" s="24"/>
      <c r="C158" s="6" t="s">
        <v>34</v>
      </c>
      <c r="D158" s="21">
        <v>1500000</v>
      </c>
      <c r="E158" s="28"/>
      <c r="F158" s="30"/>
      <c r="G158" s="38"/>
      <c r="H158" s="27"/>
      <c r="I158" s="7"/>
    </row>
    <row r="159" spans="1:9" ht="13.5">
      <c r="A159" s="5"/>
      <c r="B159" s="24"/>
      <c r="C159" s="6" t="s">
        <v>19</v>
      </c>
      <c r="D159" s="21">
        <v>639500</v>
      </c>
      <c r="E159" s="28"/>
      <c r="F159" s="30"/>
      <c r="G159" s="38"/>
      <c r="H159" s="27"/>
      <c r="I159" s="7"/>
    </row>
    <row r="160" spans="3:7" ht="12.75">
      <c r="C160" s="15"/>
      <c r="G160" s="39"/>
    </row>
    <row r="161" spans="1:9" ht="13.5">
      <c r="A161" s="5">
        <v>38</v>
      </c>
      <c r="B161" s="24" t="s">
        <v>32</v>
      </c>
      <c r="C161" s="6">
        <v>3840830</v>
      </c>
      <c r="D161" s="21">
        <f>SUM(D162:D163)</f>
        <v>3500000</v>
      </c>
      <c r="E161" s="28">
        <f>(D161*100)/C161</f>
        <v>91.12613679855656</v>
      </c>
      <c r="F161" s="30">
        <v>0.28</v>
      </c>
      <c r="G161" s="30">
        <v>0.38</v>
      </c>
      <c r="H161" s="27">
        <f>((G161*100)/F161)-100</f>
        <v>35.714285714285694</v>
      </c>
      <c r="I161" s="7">
        <f>FLOOR(G161,0.00001)*D161</f>
        <v>1330000</v>
      </c>
    </row>
    <row r="162" spans="1:9" ht="13.5">
      <c r="A162" s="5"/>
      <c r="B162" s="24"/>
      <c r="C162" s="6" t="s">
        <v>40</v>
      </c>
      <c r="D162" s="21">
        <v>1500000</v>
      </c>
      <c r="E162" s="28"/>
      <c r="F162" s="30"/>
      <c r="G162" s="30"/>
      <c r="H162" s="27"/>
      <c r="I162" s="7"/>
    </row>
    <row r="163" spans="1:9" ht="13.5">
      <c r="A163" s="5"/>
      <c r="B163" s="24"/>
      <c r="C163" s="6" t="s">
        <v>38</v>
      </c>
      <c r="D163" s="21">
        <v>2000000</v>
      </c>
      <c r="E163" s="28"/>
      <c r="F163" s="30"/>
      <c r="G163" s="30"/>
      <c r="H163" s="27"/>
      <c r="I163" s="7"/>
    </row>
    <row r="164" spans="1:9" ht="13.5">
      <c r="A164" s="5"/>
      <c r="B164" s="24"/>
      <c r="C164" s="6"/>
      <c r="D164" s="6"/>
      <c r="E164" s="14"/>
      <c r="F164" s="30"/>
      <c r="G164" s="30"/>
      <c r="H164" s="7"/>
      <c r="I164" s="7"/>
    </row>
    <row r="165" spans="1:9" ht="13.5">
      <c r="A165" s="5">
        <v>39</v>
      </c>
      <c r="B165" s="24" t="s">
        <v>32</v>
      </c>
      <c r="C165" s="6">
        <v>7000000</v>
      </c>
      <c r="D165" s="21">
        <f>SUM(D166:D167)</f>
        <v>7000000</v>
      </c>
      <c r="E165" s="28">
        <f>(D165*100)/C165</f>
        <v>100</v>
      </c>
      <c r="F165" s="30">
        <v>0.28</v>
      </c>
      <c r="G165" s="30">
        <v>0.38</v>
      </c>
      <c r="H165" s="27">
        <f>((G165*100)/F165)-100</f>
        <v>35.714285714285694</v>
      </c>
      <c r="I165" s="7">
        <f>FLOOR(G165,0.00001)*D165</f>
        <v>2660000</v>
      </c>
    </row>
    <row r="166" spans="1:9" ht="13.5">
      <c r="A166" s="5"/>
      <c r="B166" s="24"/>
      <c r="C166" s="6" t="s">
        <v>61</v>
      </c>
      <c r="D166" s="21">
        <v>5000000</v>
      </c>
      <c r="E166" s="28"/>
      <c r="F166" s="30"/>
      <c r="G166" s="38"/>
      <c r="H166" s="27"/>
      <c r="I166" s="7"/>
    </row>
    <row r="167" spans="1:9" ht="13.5">
      <c r="A167" s="5"/>
      <c r="B167" s="24"/>
      <c r="C167" s="6" t="s">
        <v>38</v>
      </c>
      <c r="D167" s="21">
        <v>2000000</v>
      </c>
      <c r="E167" s="28"/>
      <c r="F167" s="30"/>
      <c r="G167" s="38"/>
      <c r="H167" s="27"/>
      <c r="I167" s="7"/>
    </row>
    <row r="168" spans="3:7" ht="12.75">
      <c r="C168" s="15"/>
      <c r="G168" s="39"/>
    </row>
    <row r="169" spans="1:9" ht="13.5">
      <c r="A169" s="5">
        <v>40</v>
      </c>
      <c r="B169" s="24" t="s">
        <v>33</v>
      </c>
      <c r="C169" s="6">
        <v>1988728</v>
      </c>
      <c r="D169" s="21">
        <f>SUM(D170:D171)</f>
        <v>1988728</v>
      </c>
      <c r="E169" s="28">
        <f>(D169*100)/C169</f>
        <v>100</v>
      </c>
      <c r="F169" s="30">
        <v>0.28</v>
      </c>
      <c r="G169" s="30">
        <v>0.38</v>
      </c>
      <c r="H169" s="27">
        <f>((G169*100)/F169)-100</f>
        <v>35.714285714285694</v>
      </c>
      <c r="I169" s="7">
        <f>FLOOR(G169,0.00001)*D169</f>
        <v>755716.64</v>
      </c>
    </row>
    <row r="170" spans="1:9" ht="13.5">
      <c r="A170" s="5"/>
      <c r="B170" s="24"/>
      <c r="C170" s="6" t="s">
        <v>34</v>
      </c>
      <c r="D170" s="21">
        <v>988728</v>
      </c>
      <c r="E170" s="28"/>
      <c r="F170" s="30"/>
      <c r="G170" s="30"/>
      <c r="H170" s="27"/>
      <c r="I170" s="7"/>
    </row>
    <row r="171" spans="1:9" ht="13.5">
      <c r="A171" s="5"/>
      <c r="B171" s="24"/>
      <c r="C171" s="6" t="s">
        <v>21</v>
      </c>
      <c r="D171" s="21">
        <v>1000000</v>
      </c>
      <c r="E171" s="28"/>
      <c r="F171" s="30"/>
      <c r="G171" s="30"/>
      <c r="H171" s="27"/>
      <c r="I171" s="7"/>
    </row>
    <row r="172" spans="1:9" ht="13.5">
      <c r="A172" s="5"/>
      <c r="B172" s="24"/>
      <c r="C172" s="6"/>
      <c r="D172" s="6"/>
      <c r="E172" s="14"/>
      <c r="F172" s="30"/>
      <c r="G172" s="30"/>
      <c r="H172" s="7"/>
      <c r="I172" s="7"/>
    </row>
    <row r="173" spans="1:9" ht="13.5">
      <c r="A173" s="5">
        <v>41</v>
      </c>
      <c r="B173" s="24" t="s">
        <v>33</v>
      </c>
      <c r="C173" s="6">
        <v>861570</v>
      </c>
      <c r="D173" s="21">
        <f>SUM(D174:D175)</f>
        <v>861570</v>
      </c>
      <c r="E173" s="28">
        <f>(D173*100)/C173</f>
        <v>100</v>
      </c>
      <c r="F173" s="30">
        <v>0.28</v>
      </c>
      <c r="G173" s="38">
        <v>0.375</v>
      </c>
      <c r="H173" s="27">
        <f>((G173*100)/F173)-100</f>
        <v>33.928571428571416</v>
      </c>
      <c r="I173" s="7">
        <f>FLOOR(G173,0.00001)*D173</f>
        <v>323088.75000000006</v>
      </c>
    </row>
    <row r="174" spans="1:9" ht="13.5">
      <c r="A174" s="5"/>
      <c r="B174" s="24"/>
      <c r="C174" s="6" t="s">
        <v>34</v>
      </c>
      <c r="D174" s="21">
        <v>120000</v>
      </c>
      <c r="E174" s="28"/>
      <c r="F174" s="30"/>
      <c r="G174" s="38"/>
      <c r="H174" s="27"/>
      <c r="I174" s="7"/>
    </row>
    <row r="175" spans="1:9" ht="13.5">
      <c r="A175" s="5"/>
      <c r="B175" s="24"/>
      <c r="C175" s="6" t="s">
        <v>21</v>
      </c>
      <c r="D175" s="21">
        <v>741570</v>
      </c>
      <c r="E175" s="28"/>
      <c r="F175" s="30"/>
      <c r="G175" s="38"/>
      <c r="H175" s="27"/>
      <c r="I175" s="7"/>
    </row>
    <row r="176" ht="12.75">
      <c r="C176" s="15"/>
    </row>
    <row r="177" spans="1:9" ht="13.5">
      <c r="A177" s="11"/>
      <c r="B177" s="16" t="s">
        <v>14</v>
      </c>
      <c r="C177" s="12">
        <f>SUM(C37:C176)</f>
        <v>64008743</v>
      </c>
      <c r="D177" s="19">
        <f>SUM(D37+D40+D44+D47+D50+D54+D62+D67+D71+D76+D80+D85+D88+D91+D94+D98+D101+D106+D109+D112+D119+D122+D127+D132+D138+D141+D144+D148+D153+D157+D161+D165+D169+D173)</f>
        <v>60497581</v>
      </c>
      <c r="E177" s="25">
        <f>(D177*100)/C177</f>
        <v>94.51455873770244</v>
      </c>
      <c r="F177" s="20"/>
      <c r="G177" s="20"/>
      <c r="H177" s="13"/>
      <c r="I177" s="26">
        <f>SUM(I37:I176)</f>
        <v>21576185.942</v>
      </c>
    </row>
    <row r="178" spans="1:9" ht="13.5">
      <c r="A178" s="9"/>
      <c r="B178" s="9"/>
      <c r="C178" s="9"/>
      <c r="D178" s="9"/>
      <c r="E178" s="9"/>
      <c r="F178" s="9"/>
      <c r="G178" s="9"/>
      <c r="H178" s="9"/>
      <c r="I178" s="10"/>
    </row>
    <row r="179" spans="1:9" ht="13.5">
      <c r="A179" s="33" t="s">
        <v>57</v>
      </c>
      <c r="B179" s="34"/>
      <c r="C179" s="34"/>
      <c r="D179" s="34"/>
      <c r="E179" s="34"/>
      <c r="F179" s="34"/>
      <c r="G179" s="34"/>
      <c r="H179" s="34"/>
      <c r="I179" s="35"/>
    </row>
    <row r="180" spans="1:9" ht="13.5">
      <c r="A180" s="5"/>
      <c r="B180" s="24"/>
      <c r="C180" s="6"/>
      <c r="D180" s="6"/>
      <c r="E180" s="14"/>
      <c r="F180" s="30"/>
      <c r="G180" s="30"/>
      <c r="H180" s="7"/>
      <c r="I180" s="7"/>
    </row>
    <row r="181" spans="1:9" ht="13.5">
      <c r="A181" s="5">
        <v>42</v>
      </c>
      <c r="B181" s="24" t="s">
        <v>53</v>
      </c>
      <c r="C181" s="6">
        <v>723327</v>
      </c>
      <c r="D181" s="21">
        <f>SUM(D182:D182)</f>
        <v>0</v>
      </c>
      <c r="E181" s="29">
        <f>(D181*100)/C181</f>
        <v>0</v>
      </c>
      <c r="F181" s="30">
        <v>0.4235</v>
      </c>
      <c r="G181" s="29">
        <v>0</v>
      </c>
      <c r="H181" s="29">
        <v>0</v>
      </c>
      <c r="I181" s="7">
        <f>FLOOR(G181,0.00001)*D181</f>
        <v>0</v>
      </c>
    </row>
    <row r="182" spans="1:9" ht="13.5">
      <c r="A182" s="5"/>
      <c r="B182" s="24"/>
      <c r="C182" s="6" t="s">
        <v>58</v>
      </c>
      <c r="D182" s="21">
        <v>0</v>
      </c>
      <c r="E182" s="28"/>
      <c r="F182" s="30"/>
      <c r="G182" s="30"/>
      <c r="H182" s="27"/>
      <c r="I182" s="7"/>
    </row>
    <row r="183" spans="1:9" ht="13.5">
      <c r="A183" s="5"/>
      <c r="B183" s="24"/>
      <c r="C183" s="6"/>
      <c r="D183" s="6"/>
      <c r="E183" s="14"/>
      <c r="F183" s="30"/>
      <c r="G183" s="30"/>
      <c r="H183" s="7"/>
      <c r="I183" s="7"/>
    </row>
    <row r="184" spans="1:9" ht="13.5">
      <c r="A184" s="5">
        <v>43</v>
      </c>
      <c r="B184" s="24" t="s">
        <v>54</v>
      </c>
      <c r="C184" s="6">
        <v>798220</v>
      </c>
      <c r="D184" s="21">
        <f>SUM(D185:D186)</f>
        <v>798220</v>
      </c>
      <c r="E184" s="28">
        <f>(D184*100)/C184</f>
        <v>100</v>
      </c>
      <c r="F184" s="30">
        <v>0.4235</v>
      </c>
      <c r="G184" s="38">
        <v>0.48</v>
      </c>
      <c r="H184" s="27">
        <f>((G184*100)/F184)-100</f>
        <v>13.341204250295164</v>
      </c>
      <c r="I184" s="7">
        <f>FLOOR(G184,0.00001)*D184</f>
        <v>383145.60000000003</v>
      </c>
    </row>
    <row r="185" spans="1:9" ht="13.5">
      <c r="A185" s="5"/>
      <c r="B185" s="24"/>
      <c r="C185" s="6" t="s">
        <v>37</v>
      </c>
      <c r="D185" s="21">
        <v>498220</v>
      </c>
      <c r="E185" s="28"/>
      <c r="F185" s="30"/>
      <c r="G185" s="38"/>
      <c r="H185" s="27"/>
      <c r="I185" s="7"/>
    </row>
    <row r="186" spans="1:9" ht="13.5">
      <c r="A186" s="5"/>
      <c r="B186" s="24"/>
      <c r="C186" s="6" t="s">
        <v>21</v>
      </c>
      <c r="D186" s="21">
        <v>300000</v>
      </c>
      <c r="E186" s="28"/>
      <c r="F186" s="30"/>
      <c r="G186" s="38"/>
      <c r="H186" s="27"/>
      <c r="I186" s="7"/>
    </row>
    <row r="187" spans="3:7" ht="12.75">
      <c r="C187" s="15"/>
      <c r="G187" s="39"/>
    </row>
    <row r="188" spans="1:9" ht="13.5">
      <c r="A188" s="5">
        <v>44</v>
      </c>
      <c r="B188" s="24" t="s">
        <v>55</v>
      </c>
      <c r="C188" s="6">
        <v>3000000</v>
      </c>
      <c r="D188" s="21">
        <f>SUM(D189:D192)</f>
        <v>3000000</v>
      </c>
      <c r="E188" s="28">
        <f>(D188*100)/C188</f>
        <v>100</v>
      </c>
      <c r="F188" s="30">
        <v>0.4235</v>
      </c>
      <c r="G188" s="30">
        <v>0.475</v>
      </c>
      <c r="H188" s="27">
        <f>((G188*100)/F188)-100</f>
        <v>12.160566706021257</v>
      </c>
      <c r="I188" s="7">
        <f>FLOOR(G188,0.00001)*D188</f>
        <v>1425000</v>
      </c>
    </row>
    <row r="189" spans="1:9" ht="13.5">
      <c r="A189" s="5"/>
      <c r="B189" s="24"/>
      <c r="C189" s="6" t="s">
        <v>61</v>
      </c>
      <c r="D189" s="21">
        <v>700000</v>
      </c>
      <c r="E189" s="28"/>
      <c r="F189" s="30"/>
      <c r="G189" s="30"/>
      <c r="H189" s="27"/>
      <c r="I189" s="7"/>
    </row>
    <row r="190" spans="1:9" ht="13.5">
      <c r="A190" s="5"/>
      <c r="B190" s="24"/>
      <c r="C190" s="6" t="s">
        <v>19</v>
      </c>
      <c r="D190" s="21">
        <v>1000000</v>
      </c>
      <c r="E190" s="28"/>
      <c r="F190" s="30"/>
      <c r="G190" s="30"/>
      <c r="H190" s="27"/>
      <c r="I190" s="7"/>
    </row>
    <row r="191" spans="1:9" ht="13.5">
      <c r="A191" s="5"/>
      <c r="B191" s="24"/>
      <c r="C191" s="6" t="s">
        <v>40</v>
      </c>
      <c r="D191" s="21">
        <v>1000000</v>
      </c>
      <c r="E191" s="28"/>
      <c r="F191" s="30"/>
      <c r="G191" s="30"/>
      <c r="H191" s="27"/>
      <c r="I191" s="7"/>
    </row>
    <row r="192" spans="1:9" ht="13.5">
      <c r="A192" s="5"/>
      <c r="B192" s="24"/>
      <c r="C192" s="6" t="s">
        <v>21</v>
      </c>
      <c r="D192" s="21">
        <v>300000</v>
      </c>
      <c r="E192" s="28"/>
      <c r="F192" s="30"/>
      <c r="G192" s="30"/>
      <c r="H192" s="27"/>
      <c r="I192" s="7"/>
    </row>
    <row r="193" spans="1:9" ht="13.5">
      <c r="A193" s="5"/>
      <c r="B193" s="24"/>
      <c r="C193" s="6"/>
      <c r="D193" s="6"/>
      <c r="E193" s="14"/>
      <c r="F193" s="30"/>
      <c r="G193" s="30"/>
      <c r="H193" s="7"/>
      <c r="I193" s="7"/>
    </row>
    <row r="194" spans="1:9" ht="13.5">
      <c r="A194" s="5">
        <v>45</v>
      </c>
      <c r="B194" s="24" t="s">
        <v>56</v>
      </c>
      <c r="C194" s="6">
        <v>5243600</v>
      </c>
      <c r="D194" s="21">
        <f>SUM(D195:D197)</f>
        <v>720000</v>
      </c>
      <c r="E194" s="28">
        <f>(D194*100)/C194</f>
        <v>13.731024486993668</v>
      </c>
      <c r="F194" s="30">
        <v>0.4235</v>
      </c>
      <c r="G194" s="38">
        <v>0.48</v>
      </c>
      <c r="H194" s="27">
        <f>((G194*100)/F194)-100</f>
        <v>13.341204250295164</v>
      </c>
      <c r="I194" s="7">
        <f>FLOOR(G194,0.00001)*D194</f>
        <v>345600</v>
      </c>
    </row>
    <row r="195" spans="1:9" ht="13.5">
      <c r="A195" s="5"/>
      <c r="B195" s="24"/>
      <c r="C195" s="6" t="s">
        <v>19</v>
      </c>
      <c r="D195" s="21">
        <v>300000</v>
      </c>
      <c r="E195" s="28"/>
      <c r="F195" s="30"/>
      <c r="G195" s="31"/>
      <c r="H195" s="27"/>
      <c r="I195" s="7"/>
    </row>
    <row r="196" spans="1:9" ht="13.5">
      <c r="A196" s="5"/>
      <c r="B196" s="24"/>
      <c r="C196" s="6" t="s">
        <v>21</v>
      </c>
      <c r="D196" s="21">
        <v>300000</v>
      </c>
      <c r="E196" s="28"/>
      <c r="F196" s="30"/>
      <c r="G196" s="31"/>
      <c r="H196" s="27"/>
      <c r="I196" s="7"/>
    </row>
    <row r="197" spans="1:9" ht="13.5">
      <c r="A197" s="5"/>
      <c r="B197" s="24"/>
      <c r="C197" s="6" t="s">
        <v>61</v>
      </c>
      <c r="D197" s="21">
        <v>120000</v>
      </c>
      <c r="E197" s="28"/>
      <c r="F197" s="30"/>
      <c r="G197" s="31"/>
      <c r="H197" s="27"/>
      <c r="I197" s="7"/>
    </row>
    <row r="198" ht="12.75">
      <c r="C198" s="15"/>
    </row>
    <row r="199" spans="1:9" ht="13.5">
      <c r="A199" s="11"/>
      <c r="B199" s="16" t="s">
        <v>14</v>
      </c>
      <c r="C199" s="12">
        <f>SUM(C181:C198)</f>
        <v>9765147</v>
      </c>
      <c r="D199" s="19">
        <f>SUM(D181,D184,D188,D194)</f>
        <v>4518220</v>
      </c>
      <c r="E199" s="25">
        <f>(D199*100)/C199</f>
        <v>46.26883753004435</v>
      </c>
      <c r="F199" s="20"/>
      <c r="G199" s="20"/>
      <c r="H199" s="13"/>
      <c r="I199" s="26">
        <f>SUM(I181:I198)</f>
        <v>2153745.6</v>
      </c>
    </row>
    <row r="200" spans="1:9" ht="13.5">
      <c r="A200" s="9"/>
      <c r="B200" s="9"/>
      <c r="C200" s="9"/>
      <c r="D200" s="9"/>
      <c r="E200" s="9"/>
      <c r="F200" s="9"/>
      <c r="G200" s="9"/>
      <c r="H200" s="9"/>
      <c r="I200" s="10"/>
    </row>
    <row r="201" spans="1:9" ht="13.5">
      <c r="A201" s="17"/>
      <c r="B201" s="16" t="s">
        <v>12</v>
      </c>
      <c r="C201" s="19">
        <f>SUM(C33,C177,C199)</f>
        <v>87003972</v>
      </c>
      <c r="D201" s="19">
        <f>SUM(D33,D177,D199)</f>
        <v>76245883</v>
      </c>
      <c r="E201" s="25">
        <f>(D201*100)/C201</f>
        <v>87.63494498848857</v>
      </c>
      <c r="F201" s="18"/>
      <c r="G201" s="18"/>
      <c r="H201" s="18"/>
      <c r="I201" s="32">
        <f>SUM(I33,I177,I199)</f>
        <v>28683231.864000004</v>
      </c>
    </row>
    <row r="202" ht="12.75">
      <c r="C202" s="15"/>
    </row>
    <row r="203" ht="12.75">
      <c r="C203" s="15"/>
    </row>
    <row r="204" spans="2:3" ht="13.5">
      <c r="B204" s="5"/>
      <c r="C204" s="15"/>
    </row>
    <row r="205" spans="2:3" ht="13.5">
      <c r="B205" s="5"/>
      <c r="C205" s="15"/>
    </row>
    <row r="206" spans="2:3" ht="13.5">
      <c r="B206" s="5"/>
      <c r="C206" s="15"/>
    </row>
    <row r="207" spans="2:3" ht="13.5">
      <c r="B207" s="5"/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</sheetData>
  <mergeCells count="4">
    <mergeCell ref="A179:I179"/>
    <mergeCell ref="A2:I2"/>
    <mergeCell ref="A8:I8"/>
    <mergeCell ref="A35:I3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2007-11-23T12:48:06Z</cp:lastPrinted>
  <dcterms:created xsi:type="dcterms:W3CDTF">2005-05-09T20:19:33Z</dcterms:created>
  <dcterms:modified xsi:type="dcterms:W3CDTF">2007-11-23T12:48:45Z</dcterms:modified>
  <cp:category/>
  <cp:version/>
  <cp:contentType/>
  <cp:contentStatus/>
</cp:coreProperties>
</file>