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0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<sst xmlns="http://schemas.openxmlformats.org/spreadsheetml/2006/main" count="153" uniqueCount="56">
  <si>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</si>
  <si>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</si>
  <si>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</si>
  <si>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</si>
  <si>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</si>
  <si>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</si>
  <si>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</si>
  <si>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</si>
  <si>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</si>
  <si>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</si>
  <si>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</si>
  <si>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</si>
  <si>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</si>
  <si>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</si>
  <si>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</si>
  <si>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</si>
  <si>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</si>
  <si>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</si>
  <si>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</si>
  <si>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</si>
  <si>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</si>
  <si>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Campos de Julio</t>
  </si>
  <si>
    <t>Sapezal</t>
  </si>
  <si>
    <t>Sorriso</t>
  </si>
  <si>
    <t>Uberlândia</t>
  </si>
  <si>
    <t>Lucas do Rio Verde</t>
  </si>
  <si>
    <t>Nova Mutum</t>
  </si>
  <si>
    <t>RETIRADO</t>
  </si>
  <si>
    <t>BCSP</t>
  </si>
  <si>
    <t>BNM</t>
  </si>
  <si>
    <t>BCMCO</t>
  </si>
  <si>
    <t>BBM UB</t>
  </si>
  <si>
    <t>BBSB</t>
  </si>
  <si>
    <t>BCMMT</t>
  </si>
  <si>
    <t>BBM PR</t>
  </si>
  <si>
    <t>BMCS</t>
  </si>
  <si>
    <t>BCMM</t>
  </si>
  <si>
    <t>BBM SP</t>
  </si>
  <si>
    <t>BBM MS</t>
  </si>
  <si>
    <t>AVISO DE VENDA DE MILHO EM GRÃOS Nº 609/07- 25/10/2007</t>
  </si>
  <si>
    <t>GO</t>
  </si>
  <si>
    <t>Chapadão do Ceú</t>
  </si>
  <si>
    <t>Jataí</t>
  </si>
  <si>
    <t>Parauna</t>
  </si>
  <si>
    <t>Portelândia</t>
  </si>
  <si>
    <t>Rio Verde</t>
  </si>
  <si>
    <t>BCML</t>
  </si>
  <si>
    <t>Ipiranga do Norte</t>
  </si>
  <si>
    <t>Itanhagá</t>
  </si>
  <si>
    <t>Nova Ubirata</t>
  </si>
  <si>
    <t>Novo Mundo</t>
  </si>
  <si>
    <t>Primavera do Leste</t>
  </si>
  <si>
    <t>Rondonópolis</t>
  </si>
  <si>
    <t>Tangará da Serra</t>
  </si>
  <si>
    <t>Varzea Grande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</si>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</sst>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3"/>
  <sheetViews>
    <sheetView tabSelected="1" workbookViewId="0" topLeftCell="C170">
      <selection activeCell="I179" sqref="I179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40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41</v>
      </c>
      <c r="C10" s="6">
        <v>4084</v>
      </c>
      <c r="D10" s="21">
        <f>SUM(D11:D11)</f>
        <v>4084</v>
      </c>
      <c r="E10" s="28">
        <f>(D10*100)/C10</f>
        <v>100</v>
      </c>
      <c r="F10" s="30">
        <v>0.3082</v>
      </c>
      <c r="G10" s="31">
        <v>0.3082</v>
      </c>
      <c r="H10" s="27">
        <v>0</v>
      </c>
      <c r="I10" s="7">
        <f>FLOOR(G10,0.00001)*D10</f>
        <v>1258.6888000000001</v>
      </c>
    </row>
    <row r="11" spans="1:9" ht="13.5">
      <c r="A11" s="5"/>
      <c r="B11" s="24"/>
      <c r="C11" s="6" t="s">
        <v>38</v>
      </c>
      <c r="D11" s="21">
        <v>4084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41</v>
      </c>
      <c r="C13" s="6">
        <v>1700</v>
      </c>
      <c r="D13" s="21">
        <f>SUM(D14:D14)</f>
        <v>1700</v>
      </c>
      <c r="E13" s="28">
        <f>(D13*100)/C13</f>
        <v>100</v>
      </c>
      <c r="F13" s="30">
        <v>0.3082</v>
      </c>
      <c r="G13" s="30">
        <v>0.3082</v>
      </c>
      <c r="H13" s="27">
        <f>((G13*100)/F13)-100</f>
        <v>0</v>
      </c>
      <c r="I13" s="7">
        <f>FLOOR(G13,0.00001)*D13</f>
        <v>523.94</v>
      </c>
    </row>
    <row r="14" spans="1:9" ht="13.5">
      <c r="A14" s="5"/>
      <c r="B14" s="24"/>
      <c r="C14" s="6" t="s">
        <v>38</v>
      </c>
      <c r="D14" s="21">
        <v>1700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41</v>
      </c>
      <c r="C16" s="6">
        <v>9000</v>
      </c>
      <c r="D16" s="21">
        <f>SUM(D17:D17)</f>
        <v>9000</v>
      </c>
      <c r="E16" s="28">
        <f>(D16*100)/C16</f>
        <v>100</v>
      </c>
      <c r="F16" s="30">
        <v>0.3245</v>
      </c>
      <c r="G16" s="31">
        <v>0.3245</v>
      </c>
      <c r="H16" s="27">
        <f>((G16*100)/F16)-100</f>
        <v>0</v>
      </c>
      <c r="I16" s="7">
        <f>FLOOR(G16,0.00001)*D16</f>
        <v>2920.5</v>
      </c>
    </row>
    <row r="17" spans="1:9" ht="13.5">
      <c r="A17" s="5"/>
      <c r="B17" s="24"/>
      <c r="C17" s="6" t="s">
        <v>38</v>
      </c>
      <c r="D17" s="21">
        <v>9000</v>
      </c>
      <c r="E17" s="29"/>
      <c r="F17" s="30"/>
      <c r="G17" s="31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41</v>
      </c>
      <c r="C19" s="6">
        <v>5100</v>
      </c>
      <c r="D19" s="21">
        <f>SUM(D20:D20)</f>
        <v>5100</v>
      </c>
      <c r="E19" s="28">
        <f>(D19*100)/C19</f>
        <v>100</v>
      </c>
      <c r="F19" s="30">
        <v>0.3245</v>
      </c>
      <c r="G19" s="31">
        <v>0.3245</v>
      </c>
      <c r="H19" s="27">
        <f>((G19*100)/F19)-100</f>
        <v>0</v>
      </c>
      <c r="I19" s="7">
        <f>FLOOR(G19,0.00001)*D19</f>
        <v>1654.95</v>
      </c>
    </row>
    <row r="20" spans="1:9" ht="13.5">
      <c r="A20" s="5"/>
      <c r="B20" s="24"/>
      <c r="C20" s="6" t="s">
        <v>38</v>
      </c>
      <c r="D20" s="21">
        <v>5100</v>
      </c>
      <c r="E20" s="28"/>
      <c r="F20" s="30"/>
      <c r="G20" s="30"/>
      <c r="H20" s="27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41</v>
      </c>
      <c r="C22" s="6">
        <v>2600</v>
      </c>
      <c r="D22" s="21">
        <f>SUM(D23:D23)</f>
        <v>2600</v>
      </c>
      <c r="E22" s="28">
        <f>(D22*100)/C22</f>
        <v>100</v>
      </c>
      <c r="F22" s="30">
        <v>0.3245</v>
      </c>
      <c r="G22" s="30">
        <v>0.3385</v>
      </c>
      <c r="H22" s="27">
        <f>((G22*100)/F22)-100</f>
        <v>4.314329738058547</v>
      </c>
      <c r="I22" s="7">
        <f>FLOOR(G22,0.00001)*D22</f>
        <v>880.1</v>
      </c>
    </row>
    <row r="23" spans="1:9" ht="13.5">
      <c r="A23" s="5"/>
      <c r="B23" s="24"/>
      <c r="C23" s="6" t="s">
        <v>30</v>
      </c>
      <c r="D23" s="21">
        <v>2600</v>
      </c>
      <c r="E23" s="28"/>
      <c r="F23" s="30"/>
      <c r="G23" s="30"/>
      <c r="H23" s="27"/>
      <c r="I23" s="7"/>
    </row>
    <row r="24" spans="1:9" ht="13.5">
      <c r="A24" s="5"/>
      <c r="B24" s="24"/>
      <c r="C24" s="6"/>
      <c r="D24" s="6"/>
      <c r="E24" s="14"/>
      <c r="F24" s="30"/>
      <c r="G24" s="30"/>
      <c r="H24" s="7"/>
      <c r="I24" s="7"/>
    </row>
    <row r="25" spans="1:9" ht="13.5">
      <c r="A25" s="5">
        <v>6</v>
      </c>
      <c r="B25" s="24" t="s">
        <v>42</v>
      </c>
      <c r="C25" s="6">
        <v>36980</v>
      </c>
      <c r="D25" s="21">
        <f>SUM(D26:D26)</f>
        <v>0</v>
      </c>
      <c r="E25" s="28">
        <f>(D25*100)/C25</f>
        <v>0</v>
      </c>
      <c r="F25" s="30">
        <v>0.3082</v>
      </c>
      <c r="G25" s="30"/>
      <c r="H25" s="27">
        <v>0</v>
      </c>
      <c r="I25" s="7">
        <f>FLOOR(G25,0.00001)*D25</f>
        <v>0</v>
      </c>
    </row>
    <row r="26" spans="1:9" ht="13.5">
      <c r="A26" s="5"/>
      <c r="B26" s="24"/>
      <c r="C26" s="6" t="s">
        <v>27</v>
      </c>
      <c r="D26" s="21"/>
      <c r="E26" s="28"/>
      <c r="F26" s="30"/>
      <c r="G26" s="30"/>
      <c r="H26" s="27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5">
        <v>7</v>
      </c>
      <c r="B28" s="24" t="s">
        <v>42</v>
      </c>
      <c r="C28" s="6">
        <v>26750</v>
      </c>
      <c r="D28" s="21">
        <f>SUM(D29:D29)</f>
        <v>26750</v>
      </c>
      <c r="E28" s="28">
        <f>(D28*100)/C28</f>
        <v>100</v>
      </c>
      <c r="F28" s="30">
        <v>0.292</v>
      </c>
      <c r="G28" s="31">
        <v>0.292</v>
      </c>
      <c r="H28" s="27">
        <v>0</v>
      </c>
      <c r="I28" s="7">
        <f>FLOOR(G28,0.00001)*D28</f>
        <v>7811.000000000001</v>
      </c>
    </row>
    <row r="29" spans="1:9" ht="13.5">
      <c r="A29" s="5"/>
      <c r="B29" s="24"/>
      <c r="C29" s="6" t="s">
        <v>30</v>
      </c>
      <c r="D29" s="21">
        <v>26750</v>
      </c>
      <c r="E29" s="29"/>
      <c r="F29" s="30"/>
      <c r="G29" s="31"/>
      <c r="H29" s="27"/>
      <c r="I29" s="7"/>
    </row>
    <row r="30" spans="1:9" ht="13.5">
      <c r="A30" s="5"/>
      <c r="B30" s="24"/>
      <c r="C30" s="6"/>
      <c r="D30" s="6"/>
      <c r="E30" s="14"/>
      <c r="F30" s="30"/>
      <c r="G30" s="30"/>
      <c r="H30" s="7"/>
      <c r="I30" s="7"/>
    </row>
    <row r="31" spans="1:9" ht="13.5">
      <c r="A31" s="5">
        <v>8</v>
      </c>
      <c r="B31" s="24" t="s">
        <v>42</v>
      </c>
      <c r="C31" s="6">
        <v>5590</v>
      </c>
      <c r="D31" s="21">
        <f>SUM(D32:D32)</f>
        <v>0</v>
      </c>
      <c r="E31" s="28">
        <f>(D31*100)/C31</f>
        <v>0</v>
      </c>
      <c r="F31" s="30">
        <v>0.3082</v>
      </c>
      <c r="G31" s="30"/>
      <c r="H31" s="27">
        <v>0</v>
      </c>
      <c r="I31" s="7">
        <f>FLOOR(G31,0.00001)*D31</f>
        <v>0</v>
      </c>
    </row>
    <row r="32" spans="1:9" ht="13.5">
      <c r="A32" s="5"/>
      <c r="B32" s="24"/>
      <c r="C32" s="6" t="s">
        <v>27</v>
      </c>
      <c r="D32" s="21"/>
      <c r="E32" s="28"/>
      <c r="F32" s="30"/>
      <c r="G32" s="30"/>
      <c r="H32" s="27"/>
      <c r="I32" s="7"/>
    </row>
    <row r="33" spans="1:9" ht="13.5">
      <c r="A33" s="5"/>
      <c r="B33" s="24"/>
      <c r="C33" s="6"/>
      <c r="D33" s="6"/>
      <c r="E33" s="14"/>
      <c r="F33" s="30"/>
      <c r="G33" s="30"/>
      <c r="H33" s="7"/>
      <c r="I33" s="7"/>
    </row>
    <row r="34" spans="1:9" ht="13.5">
      <c r="A34" s="5">
        <v>9</v>
      </c>
      <c r="B34" s="24" t="s">
        <v>42</v>
      </c>
      <c r="C34" s="6">
        <v>34420</v>
      </c>
      <c r="D34" s="21">
        <f>SUM(D35:D35)</f>
        <v>0</v>
      </c>
      <c r="E34" s="28">
        <f>(D34*100)/C34</f>
        <v>0</v>
      </c>
      <c r="F34" s="30">
        <v>0.3245</v>
      </c>
      <c r="G34" s="30"/>
      <c r="H34" s="27">
        <v>0</v>
      </c>
      <c r="I34" s="7">
        <f>FLOOR(G34,0.00001)*D34</f>
        <v>0</v>
      </c>
    </row>
    <row r="35" spans="1:9" ht="13.5">
      <c r="A35" s="5"/>
      <c r="B35" s="24"/>
      <c r="C35" s="6" t="s">
        <v>27</v>
      </c>
      <c r="D35" s="21"/>
      <c r="E35" s="29"/>
      <c r="F35" s="30"/>
      <c r="G35" s="31"/>
      <c r="H35" s="2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10</v>
      </c>
      <c r="B37" s="24" t="s">
        <v>43</v>
      </c>
      <c r="C37" s="6">
        <v>10400</v>
      </c>
      <c r="D37" s="21">
        <f>SUM(D38:D38)</f>
        <v>10400</v>
      </c>
      <c r="E37" s="28">
        <f>(D37*100)/C37</f>
        <v>100</v>
      </c>
      <c r="F37" s="30">
        <v>0.3245</v>
      </c>
      <c r="G37" s="31">
        <v>0.3245</v>
      </c>
      <c r="H37" s="27">
        <f>((G37*100)/F37)-100</f>
        <v>0</v>
      </c>
      <c r="I37" s="7">
        <f>FLOOR(G37,0.00001)*D37</f>
        <v>3374.8</v>
      </c>
    </row>
    <row r="38" spans="1:9" ht="13.5">
      <c r="A38" s="5"/>
      <c r="B38" s="24"/>
      <c r="C38" s="6" t="s">
        <v>30</v>
      </c>
      <c r="D38" s="21">
        <v>10400</v>
      </c>
      <c r="E38" s="28"/>
      <c r="F38" s="30"/>
      <c r="G38" s="30"/>
      <c r="H38" s="27"/>
      <c r="I38" s="7"/>
    </row>
    <row r="39" spans="1:9" ht="13.5">
      <c r="A39" s="5"/>
      <c r="B39" s="24"/>
      <c r="C39" s="6"/>
      <c r="D39" s="6"/>
      <c r="E39" s="14"/>
      <c r="F39" s="30"/>
      <c r="G39" s="30"/>
      <c r="H39" s="7"/>
      <c r="I39" s="7"/>
    </row>
    <row r="40" spans="1:9" ht="13.5">
      <c r="A40" s="5">
        <v>11</v>
      </c>
      <c r="B40" s="24" t="s">
        <v>44</v>
      </c>
      <c r="C40" s="6">
        <v>137</v>
      </c>
      <c r="D40" s="21">
        <f>SUM(D41:D41)</f>
        <v>0</v>
      </c>
      <c r="E40" s="28">
        <f>(D40*100)/C40</f>
        <v>0</v>
      </c>
      <c r="F40" s="30">
        <v>0.3245</v>
      </c>
      <c r="G40" s="31"/>
      <c r="H40" s="27">
        <v>0</v>
      </c>
      <c r="I40" s="7">
        <f>FLOOR(G40,0.00001)*D40</f>
        <v>0</v>
      </c>
    </row>
    <row r="41" spans="1:9" ht="13.5">
      <c r="A41" s="5"/>
      <c r="B41" s="24"/>
      <c r="C41" s="6" t="s">
        <v>27</v>
      </c>
      <c r="D41" s="21"/>
      <c r="E41" s="28"/>
      <c r="F41" s="30"/>
      <c r="G41" s="30"/>
      <c r="H41" s="27"/>
      <c r="I41" s="7"/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5">
        <v>12</v>
      </c>
      <c r="B43" s="24" t="s">
        <v>45</v>
      </c>
      <c r="C43" s="6">
        <v>5884</v>
      </c>
      <c r="D43" s="21">
        <f>SUM(D44:D44)</f>
        <v>0</v>
      </c>
      <c r="E43" s="28">
        <f>(D43*100)/C43</f>
        <v>0</v>
      </c>
      <c r="F43" s="30">
        <v>0.3245</v>
      </c>
      <c r="G43" s="30"/>
      <c r="H43" s="27">
        <v>0</v>
      </c>
      <c r="I43" s="7">
        <f>FLOOR(G43,0.00001)*D43</f>
        <v>0</v>
      </c>
    </row>
    <row r="44" spans="1:9" ht="13.5">
      <c r="A44" s="5"/>
      <c r="B44" s="24"/>
      <c r="C44" s="6" t="s">
        <v>27</v>
      </c>
      <c r="D44" s="21"/>
      <c r="E44" s="28"/>
      <c r="F44" s="30"/>
      <c r="G44" s="30"/>
      <c r="H44" s="27"/>
      <c r="I44" s="7"/>
    </row>
    <row r="45" spans="1:9" ht="13.5">
      <c r="A45" s="5"/>
      <c r="B45" s="24"/>
      <c r="C45" s="6"/>
      <c r="D45" s="6"/>
      <c r="E45" s="14"/>
      <c r="F45" s="30"/>
      <c r="G45" s="30"/>
      <c r="H45" s="7"/>
      <c r="I45" s="7"/>
    </row>
    <row r="46" spans="1:9" ht="13.5">
      <c r="A46" s="5">
        <v>13</v>
      </c>
      <c r="B46" s="24" t="s">
        <v>45</v>
      </c>
      <c r="C46" s="6">
        <v>3580</v>
      </c>
      <c r="D46" s="21">
        <f>SUM(D47:D47)</f>
        <v>0</v>
      </c>
      <c r="E46" s="28">
        <f>(D46*100)/C46</f>
        <v>0</v>
      </c>
      <c r="F46" s="30">
        <v>0.292</v>
      </c>
      <c r="G46" s="31"/>
      <c r="H46" s="27">
        <v>0</v>
      </c>
      <c r="I46" s="7">
        <f>FLOOR(G46,0.00001)*D46</f>
        <v>0</v>
      </c>
    </row>
    <row r="47" spans="1:9" ht="13.5">
      <c r="A47" s="5"/>
      <c r="B47" s="24"/>
      <c r="C47" s="6" t="s">
        <v>27</v>
      </c>
      <c r="D47" s="21"/>
      <c r="E47" s="29"/>
      <c r="F47" s="30"/>
      <c r="G47" s="31"/>
      <c r="H47" s="27"/>
      <c r="I47" s="7"/>
    </row>
    <row r="48" spans="1:9" ht="13.5">
      <c r="A48" s="5"/>
      <c r="B48" s="24"/>
      <c r="C48" s="6"/>
      <c r="D48" s="6"/>
      <c r="E48" s="14"/>
      <c r="F48" s="30"/>
      <c r="G48" s="30"/>
      <c r="H48" s="7"/>
      <c r="I48" s="7"/>
    </row>
    <row r="49" spans="1:9" ht="13.5">
      <c r="A49" s="11"/>
      <c r="B49" s="16" t="s">
        <v>14</v>
      </c>
      <c r="C49" s="12">
        <f>SUM(C1:C48)</f>
        <v>146225</v>
      </c>
      <c r="D49" s="19">
        <f>SUM(D10,D13,D16,D19,D22,D28,D31,D34,D37,D40,D43,D46)</f>
        <v>59634</v>
      </c>
      <c r="E49" s="25">
        <f>(D49*100)/C49</f>
        <v>40.78235595828347</v>
      </c>
      <c r="F49" s="20"/>
      <c r="G49" s="20"/>
      <c r="H49" s="13"/>
      <c r="I49" s="26">
        <f>SUM(I1:I48)</f>
        <v>18423.9788</v>
      </c>
    </row>
    <row r="50" spans="1:9" ht="13.5">
      <c r="A50" s="5"/>
      <c r="B50" s="24"/>
      <c r="C50" s="6"/>
      <c r="D50" s="6"/>
      <c r="E50" s="14"/>
      <c r="F50" s="30"/>
      <c r="G50" s="30"/>
      <c r="H50" s="7"/>
      <c r="I50" s="7"/>
    </row>
    <row r="51" spans="1:9" ht="13.5">
      <c r="A51" s="34" t="s">
        <v>40</v>
      </c>
      <c r="B51" s="35"/>
      <c r="C51" s="35"/>
      <c r="D51" s="35"/>
      <c r="E51" s="35"/>
      <c r="F51" s="35"/>
      <c r="G51" s="35"/>
      <c r="H51" s="35"/>
      <c r="I51" s="36"/>
    </row>
    <row r="52" spans="1:9" ht="13.5">
      <c r="A52" s="5"/>
      <c r="B52" s="24"/>
      <c r="C52" s="6"/>
      <c r="D52" s="6"/>
      <c r="E52" s="14"/>
      <c r="F52" s="30"/>
      <c r="G52" s="30"/>
      <c r="H52" s="7"/>
      <c r="I52" s="7"/>
    </row>
    <row r="53" spans="1:9" ht="13.5">
      <c r="A53" s="5">
        <v>14</v>
      </c>
      <c r="B53" s="24" t="s">
        <v>24</v>
      </c>
      <c r="C53" s="6">
        <v>19841711</v>
      </c>
      <c r="D53" s="21">
        <f>SUM(D54:D56)</f>
        <v>19840000</v>
      </c>
      <c r="E53" s="28">
        <f>(D53*100)/C53</f>
        <v>99.99137675173274</v>
      </c>
      <c r="F53" s="30">
        <v>0.3443</v>
      </c>
      <c r="G53" s="30">
        <v>0.401</v>
      </c>
      <c r="H53" s="27">
        <f>((G53*100)/F53)-100</f>
        <v>16.468196340400823</v>
      </c>
      <c r="I53" s="7">
        <f>FLOOR(G53,0.00001)*D53</f>
        <v>7955840</v>
      </c>
    </row>
    <row r="54" spans="1:9" ht="13.5">
      <c r="A54" s="5"/>
      <c r="B54" s="24"/>
      <c r="C54" s="6" t="s">
        <v>28</v>
      </c>
      <c r="D54" s="21">
        <v>1000000</v>
      </c>
      <c r="E54" s="28"/>
      <c r="F54" s="30"/>
      <c r="G54" s="30"/>
      <c r="H54" s="27"/>
      <c r="I54" s="7"/>
    </row>
    <row r="55" spans="1:9" ht="13.5">
      <c r="A55" s="5"/>
      <c r="B55" s="24"/>
      <c r="C55" s="6" t="s">
        <v>34</v>
      </c>
      <c r="D55" s="21">
        <v>1000000</v>
      </c>
      <c r="E55" s="28"/>
      <c r="F55" s="30"/>
      <c r="G55" s="30"/>
      <c r="H55" s="27"/>
      <c r="I55" s="7"/>
    </row>
    <row r="56" spans="1:9" ht="13.5">
      <c r="A56" s="5"/>
      <c r="B56" s="24"/>
      <c r="C56" s="6" t="s">
        <v>31</v>
      </c>
      <c r="D56" s="21">
        <v>17840000</v>
      </c>
      <c r="E56" s="28"/>
      <c r="F56" s="30"/>
      <c r="G56" s="30"/>
      <c r="H56" s="27"/>
      <c r="I56" s="7"/>
    </row>
    <row r="57" spans="1:9" ht="13.5">
      <c r="A57" s="5"/>
      <c r="B57" s="24"/>
      <c r="C57" s="6"/>
      <c r="D57" s="6"/>
      <c r="E57" s="14"/>
      <c r="F57" s="30"/>
      <c r="G57" s="30"/>
      <c r="H57" s="7"/>
      <c r="I57" s="7"/>
    </row>
    <row r="58" spans="1:9" ht="13.5">
      <c r="A58" s="5">
        <v>15</v>
      </c>
      <c r="B58" s="24" t="s">
        <v>31</v>
      </c>
      <c r="C58" s="6">
        <v>158289</v>
      </c>
      <c r="D58" s="21">
        <f>SUM(D59:D59)</f>
        <v>158289</v>
      </c>
      <c r="E58" s="28">
        <f>(D58*100)/C58</f>
        <v>100</v>
      </c>
      <c r="F58" s="30">
        <v>0.3443</v>
      </c>
      <c r="G58" s="31">
        <v>0.4045</v>
      </c>
      <c r="H58" s="27">
        <f>((G58*100)/F58)-100</f>
        <v>17.48475167005519</v>
      </c>
      <c r="I58" s="7">
        <f>FLOOR(G58,0.00001)*D58</f>
        <v>64027.9005</v>
      </c>
    </row>
    <row r="59" spans="1:9" ht="13.5">
      <c r="A59" s="5"/>
      <c r="B59" s="24"/>
      <c r="C59" s="6" t="s">
        <v>31</v>
      </c>
      <c r="D59" s="21">
        <v>158289</v>
      </c>
      <c r="E59" s="29"/>
      <c r="F59" s="30"/>
      <c r="G59" s="31"/>
      <c r="H59" s="27"/>
      <c r="I59" s="7"/>
    </row>
    <row r="60" spans="1:9" ht="13.5">
      <c r="A60" s="5"/>
      <c r="B60" s="24"/>
      <c r="C60" s="6"/>
      <c r="D60" s="6"/>
      <c r="E60" s="14"/>
      <c r="F60" s="30"/>
      <c r="G60" s="30"/>
      <c r="H60" s="7"/>
      <c r="I60" s="7"/>
    </row>
    <row r="61" spans="1:9" ht="13.5">
      <c r="A61" s="11"/>
      <c r="B61" s="16" t="s">
        <v>14</v>
      </c>
      <c r="C61" s="12">
        <f>SUM(C53:C60)</f>
        <v>20000000</v>
      </c>
      <c r="D61" s="19">
        <f>SUM(D53,D58)</f>
        <v>19998289</v>
      </c>
      <c r="E61" s="25">
        <f>(D61*100)/C61</f>
        <v>99.991445</v>
      </c>
      <c r="F61" s="20"/>
      <c r="G61" s="20"/>
      <c r="H61" s="13"/>
      <c r="I61" s="26">
        <f>SUM(I53:I60)</f>
        <v>8019867.9005</v>
      </c>
    </row>
    <row r="62" spans="2:3" ht="13.5">
      <c r="B62" s="5"/>
      <c r="C62" s="15"/>
    </row>
    <row r="63" spans="1:9" ht="13.5">
      <c r="A63" s="34" t="s">
        <v>19</v>
      </c>
      <c r="B63" s="35"/>
      <c r="C63" s="35"/>
      <c r="D63" s="35"/>
      <c r="E63" s="35"/>
      <c r="F63" s="35"/>
      <c r="G63" s="35"/>
      <c r="H63" s="35"/>
      <c r="I63" s="36"/>
    </row>
    <row r="64" spans="1:9" ht="13.5">
      <c r="A64" s="5"/>
      <c r="B64" s="24"/>
      <c r="C64" s="6"/>
      <c r="D64" s="6"/>
      <c r="E64" s="14"/>
      <c r="F64" s="30"/>
      <c r="G64" s="30"/>
      <c r="H64" s="7"/>
      <c r="I64" s="7"/>
    </row>
    <row r="65" spans="1:9" ht="13.5">
      <c r="A65" s="5">
        <v>16</v>
      </c>
      <c r="B65" s="24" t="s">
        <v>21</v>
      </c>
      <c r="C65" s="6">
        <v>2280680</v>
      </c>
      <c r="D65" s="21">
        <f>SUM(D66:D69)</f>
        <v>1034000</v>
      </c>
      <c r="E65" s="28">
        <f>(D65*100)/C65</f>
        <v>45.337355525545014</v>
      </c>
      <c r="F65" s="30">
        <v>0.227</v>
      </c>
      <c r="G65" s="30">
        <v>0.227</v>
      </c>
      <c r="H65" s="27">
        <f>((G65*100)/F65)-100</f>
        <v>0</v>
      </c>
      <c r="I65" s="7">
        <f>FLOOR(G65,0.00001)*D65</f>
        <v>234718</v>
      </c>
    </row>
    <row r="66" spans="1:9" ht="13.5">
      <c r="A66" s="5"/>
      <c r="B66" s="24"/>
      <c r="C66" s="6" t="s">
        <v>46</v>
      </c>
      <c r="D66" s="21">
        <v>600000</v>
      </c>
      <c r="E66" s="28"/>
      <c r="F66" s="30"/>
      <c r="G66" s="30"/>
      <c r="H66" s="27"/>
      <c r="I66" s="7"/>
    </row>
    <row r="67" spans="1:9" ht="13.5">
      <c r="A67" s="5"/>
      <c r="B67" s="24"/>
      <c r="C67" s="6" t="s">
        <v>34</v>
      </c>
      <c r="D67" s="21">
        <v>240000</v>
      </c>
      <c r="E67" s="28"/>
      <c r="F67" s="30"/>
      <c r="G67" s="30"/>
      <c r="H67" s="27"/>
      <c r="I67" s="7"/>
    </row>
    <row r="68" spans="1:9" ht="13.5">
      <c r="A68" s="5"/>
      <c r="B68" s="24"/>
      <c r="C68" s="6" t="s">
        <v>31</v>
      </c>
      <c r="D68" s="21">
        <v>120000</v>
      </c>
      <c r="E68" s="28"/>
      <c r="F68" s="30"/>
      <c r="G68" s="30"/>
      <c r="H68" s="27"/>
      <c r="I68" s="7"/>
    </row>
    <row r="69" spans="1:9" ht="13.5">
      <c r="A69" s="5"/>
      <c r="B69" s="24"/>
      <c r="C69" s="6" t="s">
        <v>37</v>
      </c>
      <c r="D69" s="6">
        <v>74000</v>
      </c>
      <c r="E69" s="14"/>
      <c r="F69" s="30"/>
      <c r="G69" s="30"/>
      <c r="H69" s="7"/>
      <c r="I69" s="7"/>
    </row>
    <row r="70" spans="1:9" ht="13.5">
      <c r="A70" s="5"/>
      <c r="B70" s="24"/>
      <c r="C70" s="6"/>
      <c r="D70" s="6"/>
      <c r="E70" s="14"/>
      <c r="F70" s="30"/>
      <c r="G70" s="30"/>
      <c r="H70" s="7"/>
      <c r="I70" s="7"/>
    </row>
    <row r="71" spans="1:9" ht="13.5">
      <c r="A71" s="5">
        <v>17</v>
      </c>
      <c r="B71" s="24" t="s">
        <v>21</v>
      </c>
      <c r="C71" s="6">
        <v>6000000</v>
      </c>
      <c r="D71" s="21">
        <f>SUM(D72:D74)</f>
        <v>6000000</v>
      </c>
      <c r="E71" s="28">
        <f>(D71*100)/C71</f>
        <v>100</v>
      </c>
      <c r="F71" s="30">
        <v>0.227</v>
      </c>
      <c r="G71" s="31">
        <v>0.227</v>
      </c>
      <c r="H71" s="27">
        <f>((G71*100)/F71)-100</f>
        <v>0</v>
      </c>
      <c r="I71" s="7">
        <f>FLOOR(G71,0.00001)*D71</f>
        <v>1362000</v>
      </c>
    </row>
    <row r="72" spans="1:9" ht="13.5">
      <c r="A72" s="5"/>
      <c r="B72" s="24"/>
      <c r="C72" s="6" t="s">
        <v>35</v>
      </c>
      <c r="D72" s="21">
        <v>4680000</v>
      </c>
      <c r="E72" s="28"/>
      <c r="F72" s="30"/>
      <c r="G72" s="31"/>
      <c r="H72" s="27"/>
      <c r="I72" s="7"/>
    </row>
    <row r="73" spans="1:9" ht="13.5">
      <c r="A73" s="5"/>
      <c r="B73" s="24"/>
      <c r="C73" s="6" t="s">
        <v>29</v>
      </c>
      <c r="D73" s="21">
        <v>1000000</v>
      </c>
      <c r="E73" s="28"/>
      <c r="F73" s="30"/>
      <c r="G73" s="31"/>
      <c r="H73" s="27"/>
      <c r="I73" s="7"/>
    </row>
    <row r="74" spans="1:9" ht="13.5">
      <c r="A74" s="5"/>
      <c r="B74" s="24"/>
      <c r="C74" s="6" t="s">
        <v>31</v>
      </c>
      <c r="D74" s="21">
        <v>320000</v>
      </c>
      <c r="E74" s="29"/>
      <c r="F74" s="30"/>
      <c r="G74" s="31"/>
      <c r="H74" s="27"/>
      <c r="I74" s="7"/>
    </row>
    <row r="75" spans="1:9" ht="13.5">
      <c r="A75" s="5"/>
      <c r="B75" s="24"/>
      <c r="C75" s="6"/>
      <c r="D75" s="6"/>
      <c r="E75" s="14"/>
      <c r="F75" s="30"/>
      <c r="G75" s="30"/>
      <c r="H75" s="7"/>
      <c r="I75" s="7"/>
    </row>
    <row r="76" spans="1:9" ht="13.5">
      <c r="A76" s="5">
        <v>18</v>
      </c>
      <c r="B76" s="24" t="s">
        <v>47</v>
      </c>
      <c r="C76" s="6">
        <v>3200000</v>
      </c>
      <c r="D76" s="21">
        <f>SUM(D77:D83)</f>
        <v>3200000</v>
      </c>
      <c r="E76" s="28">
        <f>(D76*100)/C76</f>
        <v>100</v>
      </c>
      <c r="F76" s="30">
        <v>0.227</v>
      </c>
      <c r="G76" s="30">
        <v>0.23</v>
      </c>
      <c r="H76" s="27">
        <f>((G76*100)/F76)-100</f>
        <v>1.321585903083701</v>
      </c>
      <c r="I76" s="7">
        <f>FLOOR(G76,0.00001)*D76</f>
        <v>736000</v>
      </c>
    </row>
    <row r="77" spans="1:9" ht="13.5">
      <c r="A77" s="5"/>
      <c r="B77" s="24"/>
      <c r="C77" s="6" t="s">
        <v>35</v>
      </c>
      <c r="D77" s="21">
        <v>540000</v>
      </c>
      <c r="E77" s="28"/>
      <c r="F77" s="30"/>
      <c r="G77" s="30"/>
      <c r="H77" s="27"/>
      <c r="I77" s="7"/>
    </row>
    <row r="78" spans="1:9" ht="13.5">
      <c r="A78" s="5"/>
      <c r="B78" s="24"/>
      <c r="C78" s="6" t="s">
        <v>33</v>
      </c>
      <c r="D78" s="21">
        <v>360000</v>
      </c>
      <c r="E78" s="28"/>
      <c r="F78" s="30"/>
      <c r="G78" s="30"/>
      <c r="H78" s="27"/>
      <c r="I78" s="7"/>
    </row>
    <row r="79" spans="1:9" ht="13.5">
      <c r="A79" s="5"/>
      <c r="B79" s="24"/>
      <c r="C79" s="6" t="s">
        <v>29</v>
      </c>
      <c r="D79" s="21">
        <v>600000</v>
      </c>
      <c r="E79" s="28"/>
      <c r="F79" s="30"/>
      <c r="G79" s="30"/>
      <c r="H79" s="27"/>
      <c r="I79" s="7"/>
    </row>
    <row r="80" spans="1:9" ht="13.5">
      <c r="A80" s="5"/>
      <c r="B80" s="24"/>
      <c r="C80" s="6" t="s">
        <v>46</v>
      </c>
      <c r="D80" s="6">
        <v>600000</v>
      </c>
      <c r="E80" s="14"/>
      <c r="F80" s="30"/>
      <c r="G80" s="30"/>
      <c r="H80" s="7"/>
      <c r="I80" s="7"/>
    </row>
    <row r="81" spans="1:9" ht="13.5">
      <c r="A81" s="5"/>
      <c r="B81" s="24"/>
      <c r="C81" s="6" t="s">
        <v>34</v>
      </c>
      <c r="D81" s="6">
        <v>600000</v>
      </c>
      <c r="E81" s="14"/>
      <c r="F81" s="30"/>
      <c r="G81" s="30"/>
      <c r="H81" s="7"/>
      <c r="I81" s="7"/>
    </row>
    <row r="82" spans="1:9" ht="13.5">
      <c r="A82" s="5"/>
      <c r="B82" s="24"/>
      <c r="C82" s="6" t="s">
        <v>31</v>
      </c>
      <c r="D82" s="6">
        <v>200000</v>
      </c>
      <c r="E82" s="14"/>
      <c r="F82" s="30"/>
      <c r="G82" s="30"/>
      <c r="H82" s="7"/>
      <c r="I82" s="7"/>
    </row>
    <row r="83" spans="1:9" ht="13.5">
      <c r="A83" s="5"/>
      <c r="B83" s="24"/>
      <c r="C83" s="6" t="s">
        <v>37</v>
      </c>
      <c r="D83" s="6">
        <v>300000</v>
      </c>
      <c r="E83" s="14"/>
      <c r="F83" s="30"/>
      <c r="G83" s="30"/>
      <c r="H83" s="7"/>
      <c r="I83" s="7"/>
    </row>
    <row r="84" spans="1:9" ht="13.5">
      <c r="A84" s="5"/>
      <c r="B84" s="24"/>
      <c r="C84" s="6"/>
      <c r="D84" s="6"/>
      <c r="E84" s="14"/>
      <c r="F84" s="30"/>
      <c r="G84" s="30"/>
      <c r="H84" s="7"/>
      <c r="I84" s="7"/>
    </row>
    <row r="85" spans="1:9" ht="13.5">
      <c r="A85" s="5">
        <v>19</v>
      </c>
      <c r="B85" s="24" t="s">
        <v>48</v>
      </c>
      <c r="C85" s="6">
        <v>3000000</v>
      </c>
      <c r="D85" s="21">
        <f>SUM(D86:D86)</f>
        <v>0</v>
      </c>
      <c r="E85" s="28">
        <f>(D85*100)/C85</f>
        <v>0</v>
      </c>
      <c r="F85" s="30">
        <v>0.227</v>
      </c>
      <c r="G85" s="31"/>
      <c r="H85" s="27">
        <v>0</v>
      </c>
      <c r="I85" s="7">
        <f>FLOOR(G85,0.00001)*D85</f>
        <v>0</v>
      </c>
    </row>
    <row r="86" spans="1:9" ht="13.5">
      <c r="A86" s="5"/>
      <c r="B86" s="24"/>
      <c r="C86" s="6" t="s">
        <v>27</v>
      </c>
      <c r="D86" s="21"/>
      <c r="E86" s="28"/>
      <c r="F86" s="30"/>
      <c r="G86" s="31"/>
      <c r="H86" s="27"/>
      <c r="I86" s="7"/>
    </row>
    <row r="87" spans="1:9" ht="13.5">
      <c r="A87" s="5"/>
      <c r="B87" s="24"/>
      <c r="C87" s="6"/>
      <c r="D87" s="6"/>
      <c r="E87" s="14"/>
      <c r="F87" s="30"/>
      <c r="G87" s="30"/>
      <c r="H87" s="7"/>
      <c r="I87" s="7"/>
    </row>
    <row r="88" spans="1:9" ht="13.5">
      <c r="A88" s="5">
        <v>20</v>
      </c>
      <c r="B88" s="24" t="s">
        <v>25</v>
      </c>
      <c r="C88" s="6">
        <v>700000</v>
      </c>
      <c r="D88" s="21">
        <f>SUM(D89:D91)</f>
        <v>700000</v>
      </c>
      <c r="E88" s="28">
        <f>(D88*100)/C88</f>
        <v>100</v>
      </c>
      <c r="F88" s="30">
        <v>0.227</v>
      </c>
      <c r="G88" s="30">
        <v>0.256</v>
      </c>
      <c r="H88" s="27">
        <f>((G88*100)/F88)-100</f>
        <v>12.77533039647578</v>
      </c>
      <c r="I88" s="7">
        <f>FLOOR(G88,0.00001)*D88</f>
        <v>179200</v>
      </c>
    </row>
    <row r="89" spans="1:9" ht="13.5">
      <c r="A89" s="5"/>
      <c r="B89" s="24"/>
      <c r="C89" s="6" t="s">
        <v>33</v>
      </c>
      <c r="D89" s="21">
        <v>200000</v>
      </c>
      <c r="E89" s="28"/>
      <c r="F89" s="30"/>
      <c r="G89" s="30"/>
      <c r="H89" s="27"/>
      <c r="I89" s="7"/>
    </row>
    <row r="90" spans="1:9" ht="13.5">
      <c r="A90" s="5"/>
      <c r="B90" s="24"/>
      <c r="C90" s="6" t="s">
        <v>29</v>
      </c>
      <c r="D90" s="21">
        <v>380000</v>
      </c>
      <c r="E90" s="28"/>
      <c r="F90" s="30"/>
      <c r="G90" s="30"/>
      <c r="H90" s="27"/>
      <c r="I90" s="7"/>
    </row>
    <row r="91" spans="1:9" ht="13.5">
      <c r="A91" s="5"/>
      <c r="B91" s="24"/>
      <c r="C91" s="6" t="s">
        <v>32</v>
      </c>
      <c r="D91" s="21">
        <v>120000</v>
      </c>
      <c r="E91" s="28"/>
      <c r="F91" s="30"/>
      <c r="G91" s="30"/>
      <c r="H91" s="27"/>
      <c r="I91" s="7"/>
    </row>
    <row r="92" spans="1:9" ht="13.5">
      <c r="A92" s="5"/>
      <c r="B92" s="24"/>
      <c r="C92" s="6"/>
      <c r="D92" s="6"/>
      <c r="E92" s="14"/>
      <c r="F92" s="30"/>
      <c r="G92" s="30"/>
      <c r="H92" s="7"/>
      <c r="I92" s="7"/>
    </row>
    <row r="93" spans="1:9" ht="13.5">
      <c r="A93" s="5">
        <v>21</v>
      </c>
      <c r="B93" s="24" t="s">
        <v>26</v>
      </c>
      <c r="C93" s="6">
        <v>1510</v>
      </c>
      <c r="D93" s="21">
        <f>SUM(D94:D94)</f>
        <v>1510</v>
      </c>
      <c r="E93" s="28">
        <f>(D93*100)/C93</f>
        <v>100</v>
      </c>
      <c r="F93" s="30">
        <v>0.227</v>
      </c>
      <c r="G93" s="31">
        <v>0.227</v>
      </c>
      <c r="H93" s="27">
        <f>((G93*100)/F93)-100</f>
        <v>0</v>
      </c>
      <c r="I93" s="7">
        <f>FLOOR(G93,0.00001)*D93</f>
        <v>342.77000000000004</v>
      </c>
    </row>
    <row r="94" spans="1:9" ht="13.5">
      <c r="A94" s="5"/>
      <c r="B94" s="24"/>
      <c r="C94" s="6" t="s">
        <v>35</v>
      </c>
      <c r="D94" s="21">
        <v>1510</v>
      </c>
      <c r="E94" s="28"/>
      <c r="F94" s="30"/>
      <c r="G94" s="31"/>
      <c r="H94" s="27"/>
      <c r="I94" s="7"/>
    </row>
    <row r="95" spans="1:9" ht="13.5">
      <c r="A95" s="5"/>
      <c r="B95" s="24"/>
      <c r="C95" s="6"/>
      <c r="D95" s="6"/>
      <c r="E95" s="14"/>
      <c r="F95" s="30"/>
      <c r="G95" s="30"/>
      <c r="H95" s="7"/>
      <c r="I95" s="7"/>
    </row>
    <row r="96" spans="1:9" ht="13.5">
      <c r="A96" s="5">
        <v>22</v>
      </c>
      <c r="B96" s="24" t="s">
        <v>49</v>
      </c>
      <c r="C96" s="6">
        <v>1100000</v>
      </c>
      <c r="D96" s="21">
        <f>SUM(D97:D98)</f>
        <v>1100000</v>
      </c>
      <c r="E96" s="28">
        <f>(D96*100)/C96</f>
        <v>100</v>
      </c>
      <c r="F96" s="30">
        <v>0.227</v>
      </c>
      <c r="G96" s="30">
        <v>0.25</v>
      </c>
      <c r="H96" s="27">
        <f>((G96*100)/F96)-100</f>
        <v>10.132158590308364</v>
      </c>
      <c r="I96" s="7">
        <f>FLOOR(G96,0.00001)*D96</f>
        <v>275000</v>
      </c>
    </row>
    <row r="97" spans="1:9" ht="13.5">
      <c r="A97" s="5"/>
      <c r="B97" s="24"/>
      <c r="C97" s="6" t="s">
        <v>29</v>
      </c>
      <c r="D97" s="21">
        <v>600000</v>
      </c>
      <c r="E97" s="28"/>
      <c r="F97" s="30"/>
      <c r="G97" s="30"/>
      <c r="H97" s="27"/>
      <c r="I97" s="7"/>
    </row>
    <row r="98" spans="1:9" ht="13.5">
      <c r="A98" s="5"/>
      <c r="B98" s="24"/>
      <c r="C98" s="6" t="s">
        <v>38</v>
      </c>
      <c r="D98" s="21">
        <v>500000</v>
      </c>
      <c r="E98" s="28"/>
      <c r="F98" s="30"/>
      <c r="G98" s="30"/>
      <c r="H98" s="27"/>
      <c r="I98" s="7"/>
    </row>
    <row r="99" spans="1:9" ht="13.5">
      <c r="A99" s="5"/>
      <c r="B99" s="24"/>
      <c r="C99" s="6"/>
      <c r="D99" s="6"/>
      <c r="E99" s="14"/>
      <c r="F99" s="30"/>
      <c r="G99" s="30"/>
      <c r="H99" s="7"/>
      <c r="I99" s="7"/>
    </row>
    <row r="100" spans="1:9" ht="13.5">
      <c r="A100" s="5">
        <v>23</v>
      </c>
      <c r="B100" s="24" t="s">
        <v>50</v>
      </c>
      <c r="C100" s="6">
        <v>229267</v>
      </c>
      <c r="D100" s="21">
        <f>SUM(D101:D102)</f>
        <v>229267</v>
      </c>
      <c r="E100" s="28">
        <f>(D100*100)/C100</f>
        <v>100</v>
      </c>
      <c r="F100" s="30">
        <v>0.227</v>
      </c>
      <c r="G100" s="31">
        <v>0.232</v>
      </c>
      <c r="H100" s="27">
        <f>((G100*100)/F100)-100</f>
        <v>2.202643171806173</v>
      </c>
      <c r="I100" s="7">
        <f>FLOOR(G100,0.00001)*D100</f>
        <v>53189.944</v>
      </c>
    </row>
    <row r="101" spans="1:9" ht="13.5">
      <c r="A101" s="5"/>
      <c r="B101" s="24"/>
      <c r="C101" s="6" t="s">
        <v>35</v>
      </c>
      <c r="D101" s="21">
        <v>16267</v>
      </c>
      <c r="E101" s="28"/>
      <c r="F101" s="30"/>
      <c r="G101" s="31"/>
      <c r="H101" s="27"/>
      <c r="I101" s="7"/>
    </row>
    <row r="102" spans="1:9" ht="13.5">
      <c r="A102" s="5"/>
      <c r="B102" s="24"/>
      <c r="C102" s="6" t="s">
        <v>33</v>
      </c>
      <c r="D102" s="21">
        <v>213000</v>
      </c>
      <c r="E102" s="28"/>
      <c r="F102" s="30"/>
      <c r="G102" s="31"/>
      <c r="H102" s="27"/>
      <c r="I102" s="7"/>
    </row>
    <row r="103" spans="1:9" ht="13.5">
      <c r="A103" s="5"/>
      <c r="B103" s="24"/>
      <c r="C103" s="6"/>
      <c r="D103" s="6"/>
      <c r="E103" s="14"/>
      <c r="F103" s="30"/>
      <c r="G103" s="30"/>
      <c r="H103" s="7"/>
      <c r="I103" s="7"/>
    </row>
    <row r="104" spans="1:9" ht="13.5">
      <c r="A104" s="5">
        <v>24</v>
      </c>
      <c r="B104" s="24" t="s">
        <v>51</v>
      </c>
      <c r="C104" s="6">
        <v>5000000</v>
      </c>
      <c r="D104" s="21">
        <f>SUM(D105:D107)</f>
        <v>5000000</v>
      </c>
      <c r="E104" s="28">
        <f>(D104*100)/C104</f>
        <v>100</v>
      </c>
      <c r="F104" s="30">
        <v>0.2403</v>
      </c>
      <c r="G104" s="31">
        <v>0.2973</v>
      </c>
      <c r="H104" s="27">
        <f>((G104*100)/F104)-100</f>
        <v>23.720349563046184</v>
      </c>
      <c r="I104" s="7">
        <f>FLOOR(G104,0.00001)*D104</f>
        <v>1486500</v>
      </c>
    </row>
    <row r="105" spans="1:9" ht="13.5">
      <c r="A105" s="5"/>
      <c r="B105" s="24"/>
      <c r="C105" s="6" t="s">
        <v>36</v>
      </c>
      <c r="D105" s="21">
        <v>1000000</v>
      </c>
      <c r="E105" s="28"/>
      <c r="F105" s="30"/>
      <c r="G105" s="31"/>
      <c r="H105" s="27"/>
      <c r="I105" s="7"/>
    </row>
    <row r="106" spans="1:9" ht="13.5">
      <c r="A106" s="5"/>
      <c r="B106" s="24"/>
      <c r="C106" s="6" t="s">
        <v>55</v>
      </c>
      <c r="D106" s="21">
        <v>3000000</v>
      </c>
      <c r="E106" s="28"/>
      <c r="F106" s="30"/>
      <c r="G106" s="31"/>
      <c r="H106" s="27"/>
      <c r="I106" s="7"/>
    </row>
    <row r="107" spans="1:9" ht="13.5">
      <c r="A107" s="5"/>
      <c r="B107" s="24"/>
      <c r="C107" s="6" t="s">
        <v>29</v>
      </c>
      <c r="D107" s="21">
        <v>1000000</v>
      </c>
      <c r="E107" s="28"/>
      <c r="F107" s="30"/>
      <c r="G107" s="31"/>
      <c r="H107" s="27"/>
      <c r="I107" s="7"/>
    </row>
    <row r="108" spans="1:9" ht="13.5">
      <c r="A108" s="5"/>
      <c r="B108" s="24"/>
      <c r="C108" s="6"/>
      <c r="D108" s="6"/>
      <c r="E108" s="14"/>
      <c r="F108" s="30"/>
      <c r="G108" s="30"/>
      <c r="H108" s="7"/>
      <c r="I108" s="7"/>
    </row>
    <row r="109" spans="1:9" ht="13.5">
      <c r="A109" s="5">
        <v>25</v>
      </c>
      <c r="B109" s="24" t="s">
        <v>52</v>
      </c>
      <c r="C109" s="6">
        <v>5000000</v>
      </c>
      <c r="D109" s="21">
        <f>SUM(D110:D114)</f>
        <v>5000000</v>
      </c>
      <c r="E109" s="28">
        <f>(D109*100)/C109</f>
        <v>100</v>
      </c>
      <c r="F109" s="30">
        <v>0.2403</v>
      </c>
      <c r="G109" s="31">
        <v>0.295</v>
      </c>
      <c r="H109" s="27">
        <f>((G109*100)/F109)-100</f>
        <v>22.76321265085309</v>
      </c>
      <c r="I109" s="7">
        <f>FLOOR(G109,0.00001)*D109</f>
        <v>1475000.0000000002</v>
      </c>
    </row>
    <row r="110" spans="1:9" ht="13.5">
      <c r="A110" s="5"/>
      <c r="B110" s="24"/>
      <c r="C110" s="6" t="s">
        <v>33</v>
      </c>
      <c r="D110" s="21">
        <v>420000</v>
      </c>
      <c r="E110" s="28"/>
      <c r="F110" s="30"/>
      <c r="G110" s="31"/>
      <c r="H110" s="27"/>
      <c r="I110" s="7"/>
    </row>
    <row r="111" spans="1:9" ht="13.5">
      <c r="A111" s="5"/>
      <c r="B111" s="24"/>
      <c r="C111" s="6" t="s">
        <v>29</v>
      </c>
      <c r="D111" s="21">
        <v>1600000</v>
      </c>
      <c r="E111" s="28"/>
      <c r="F111" s="30"/>
      <c r="G111" s="31"/>
      <c r="H111" s="27"/>
      <c r="I111" s="7"/>
    </row>
    <row r="112" spans="1:9" ht="13.5">
      <c r="A112" s="5"/>
      <c r="B112" s="24"/>
      <c r="C112" s="6" t="s">
        <v>38</v>
      </c>
      <c r="D112" s="21">
        <v>1078000</v>
      </c>
      <c r="E112" s="28"/>
      <c r="F112" s="30"/>
      <c r="G112" s="31"/>
      <c r="H112" s="27"/>
      <c r="I112" s="7"/>
    </row>
    <row r="113" spans="1:9" ht="13.5">
      <c r="A113" s="5"/>
      <c r="B113" s="24"/>
      <c r="C113" s="6" t="s">
        <v>31</v>
      </c>
      <c r="D113" s="21">
        <v>600000</v>
      </c>
      <c r="E113" s="28"/>
      <c r="F113" s="30"/>
      <c r="G113" s="31"/>
      <c r="H113" s="27"/>
      <c r="I113" s="7"/>
    </row>
    <row r="114" spans="1:9" ht="13.5">
      <c r="A114" s="5"/>
      <c r="B114" s="24"/>
      <c r="C114" s="6" t="s">
        <v>37</v>
      </c>
      <c r="D114" s="21">
        <v>1302000</v>
      </c>
      <c r="E114" s="28"/>
      <c r="F114" s="30"/>
      <c r="G114" s="31"/>
      <c r="H114" s="27"/>
      <c r="I114" s="7"/>
    </row>
    <row r="115" spans="1:9" ht="13.5">
      <c r="A115" s="5"/>
      <c r="B115" s="24"/>
      <c r="C115" s="6"/>
      <c r="D115" s="6"/>
      <c r="E115" s="14"/>
      <c r="F115" s="30"/>
      <c r="G115" s="30"/>
      <c r="H115" s="7"/>
      <c r="I115" s="7"/>
    </row>
    <row r="116" spans="1:9" ht="13.5">
      <c r="A116" s="5">
        <v>26</v>
      </c>
      <c r="B116" s="24" t="s">
        <v>22</v>
      </c>
      <c r="C116" s="6">
        <v>8965160</v>
      </c>
      <c r="D116" s="21">
        <f>SUM(D117:D119)</f>
        <v>8620000</v>
      </c>
      <c r="E116" s="28">
        <f>(D116*100)/C116</f>
        <v>96.14998505325059</v>
      </c>
      <c r="F116" s="30">
        <v>0.227</v>
      </c>
      <c r="G116" s="31">
        <v>0.2279</v>
      </c>
      <c r="H116" s="27">
        <f>((G116*100)/F116)-100</f>
        <v>0.39647577092510744</v>
      </c>
      <c r="I116" s="7">
        <f>FLOOR(G116,0.00001)*D116</f>
        <v>1964498.0000000002</v>
      </c>
    </row>
    <row r="117" spans="1:9" ht="13.5">
      <c r="A117" s="5"/>
      <c r="B117" s="24"/>
      <c r="C117" s="6" t="s">
        <v>32</v>
      </c>
      <c r="D117" s="21">
        <v>3000000</v>
      </c>
      <c r="E117" s="28"/>
      <c r="F117" s="30"/>
      <c r="G117" s="31"/>
      <c r="H117" s="27"/>
      <c r="I117" s="7"/>
    </row>
    <row r="118" spans="1:9" ht="13.5">
      <c r="A118" s="5"/>
      <c r="B118" s="24"/>
      <c r="C118" s="6" t="s">
        <v>38</v>
      </c>
      <c r="D118" s="21">
        <v>3000000</v>
      </c>
      <c r="E118" s="28"/>
      <c r="F118" s="30"/>
      <c r="G118" s="31"/>
      <c r="H118" s="27"/>
      <c r="I118" s="7"/>
    </row>
    <row r="119" spans="1:9" ht="13.5">
      <c r="A119" s="5"/>
      <c r="B119" s="24"/>
      <c r="C119" s="6" t="s">
        <v>34</v>
      </c>
      <c r="D119" s="21">
        <v>2620000</v>
      </c>
      <c r="E119" s="28"/>
      <c r="F119" s="30"/>
      <c r="G119" s="31"/>
      <c r="H119" s="27"/>
      <c r="I119" s="7"/>
    </row>
    <row r="120" spans="1:9" ht="13.5">
      <c r="A120" s="5"/>
      <c r="B120" s="24"/>
      <c r="C120" s="6"/>
      <c r="D120" s="6"/>
      <c r="E120" s="14"/>
      <c r="F120" s="30"/>
      <c r="G120" s="30"/>
      <c r="H120" s="7"/>
      <c r="I120" s="7"/>
    </row>
    <row r="121" spans="1:9" ht="13.5">
      <c r="A121" s="5">
        <v>27</v>
      </c>
      <c r="B121" s="24" t="s">
        <v>22</v>
      </c>
      <c r="C121" s="6">
        <v>4249644</v>
      </c>
      <c r="D121" s="21">
        <f>SUM(D122:D126)</f>
        <v>4174000</v>
      </c>
      <c r="E121" s="28">
        <f>(D121*100)/C121</f>
        <v>98.21999207463026</v>
      </c>
      <c r="F121" s="30">
        <v>0.2151</v>
      </c>
      <c r="G121" s="31">
        <v>0.23</v>
      </c>
      <c r="H121" s="27">
        <f>((G121*100)/F121)-100</f>
        <v>6.92701069270106</v>
      </c>
      <c r="I121" s="7">
        <f>FLOOR(G121,0.00001)*D121</f>
        <v>960020</v>
      </c>
    </row>
    <row r="122" spans="1:9" ht="13.5">
      <c r="A122" s="5"/>
      <c r="B122" s="24"/>
      <c r="C122" s="6" t="s">
        <v>46</v>
      </c>
      <c r="D122" s="21">
        <v>600000</v>
      </c>
      <c r="E122" s="28"/>
      <c r="F122" s="30"/>
      <c r="G122" s="31"/>
      <c r="H122" s="27"/>
      <c r="I122" s="7"/>
    </row>
    <row r="123" spans="1:9" ht="13.5">
      <c r="A123" s="5"/>
      <c r="B123" s="24"/>
      <c r="C123" s="6" t="s">
        <v>32</v>
      </c>
      <c r="D123" s="21">
        <v>600000</v>
      </c>
      <c r="E123" s="28"/>
      <c r="F123" s="30"/>
      <c r="G123" s="31"/>
      <c r="H123" s="27"/>
      <c r="I123" s="7"/>
    </row>
    <row r="124" spans="1:9" ht="13.5">
      <c r="A124" s="5"/>
      <c r="B124" s="24"/>
      <c r="C124" s="6" t="s">
        <v>38</v>
      </c>
      <c r="D124" s="21">
        <v>1000000</v>
      </c>
      <c r="E124" s="28"/>
      <c r="F124" s="30"/>
      <c r="G124" s="31"/>
      <c r="H124" s="27"/>
      <c r="I124" s="7"/>
    </row>
    <row r="125" spans="1:9" ht="13.5">
      <c r="A125" s="5"/>
      <c r="B125" s="24"/>
      <c r="C125" s="6" t="s">
        <v>37</v>
      </c>
      <c r="D125" s="21">
        <v>1374000</v>
      </c>
      <c r="E125" s="28"/>
      <c r="F125" s="30"/>
      <c r="G125" s="31"/>
      <c r="H125" s="27"/>
      <c r="I125" s="7"/>
    </row>
    <row r="126" spans="1:9" ht="13.5">
      <c r="A126" s="5"/>
      <c r="B126" s="24"/>
      <c r="C126" s="6" t="s">
        <v>31</v>
      </c>
      <c r="D126" s="21">
        <v>600000</v>
      </c>
      <c r="E126" s="28"/>
      <c r="F126" s="30"/>
      <c r="G126" s="31"/>
      <c r="H126" s="27"/>
      <c r="I126" s="7"/>
    </row>
    <row r="127" spans="1:9" ht="13.5">
      <c r="A127" s="5"/>
      <c r="B127" s="24"/>
      <c r="C127" s="6"/>
      <c r="D127" s="6"/>
      <c r="E127" s="14"/>
      <c r="F127" s="30"/>
      <c r="G127" s="30"/>
      <c r="H127" s="7"/>
      <c r="I127" s="7"/>
    </row>
    <row r="128" spans="1:9" ht="13.5">
      <c r="A128" s="5">
        <v>28</v>
      </c>
      <c r="B128" s="24" t="s">
        <v>22</v>
      </c>
      <c r="C128" s="6">
        <v>1850000</v>
      </c>
      <c r="D128" s="21">
        <f>SUM(D129:D131)</f>
        <v>1850000</v>
      </c>
      <c r="E128" s="28">
        <f>(D128*100)/C128</f>
        <v>100</v>
      </c>
      <c r="F128" s="30">
        <v>0.227</v>
      </c>
      <c r="G128" s="31">
        <v>0.2271</v>
      </c>
      <c r="H128" s="27">
        <f>((G128*100)/F128)-100</f>
        <v>0.04405286343612147</v>
      </c>
      <c r="I128" s="7">
        <f>FLOOR(G128,0.00001)*D128</f>
        <v>420135.00000000006</v>
      </c>
    </row>
    <row r="129" spans="1:9" ht="13.5">
      <c r="A129" s="5"/>
      <c r="B129" s="24"/>
      <c r="C129" s="6" t="s">
        <v>32</v>
      </c>
      <c r="D129" s="21">
        <v>1000000</v>
      </c>
      <c r="E129" s="28"/>
      <c r="F129" s="30"/>
      <c r="G129" s="31"/>
      <c r="H129" s="27"/>
      <c r="I129" s="7"/>
    </row>
    <row r="130" spans="1:9" ht="13.5">
      <c r="A130" s="5"/>
      <c r="B130" s="24"/>
      <c r="C130" s="6" t="s">
        <v>38</v>
      </c>
      <c r="D130" s="21">
        <v>776000</v>
      </c>
      <c r="E130" s="28"/>
      <c r="F130" s="30"/>
      <c r="G130" s="31"/>
      <c r="H130" s="27"/>
      <c r="I130" s="7"/>
    </row>
    <row r="131" spans="1:9" ht="13.5">
      <c r="A131" s="5"/>
      <c r="B131" s="24"/>
      <c r="C131" s="6" t="s">
        <v>37</v>
      </c>
      <c r="D131" s="21">
        <v>74000</v>
      </c>
      <c r="E131" s="28"/>
      <c r="F131" s="30"/>
      <c r="G131" s="31"/>
      <c r="H131" s="27"/>
      <c r="I131" s="7"/>
    </row>
    <row r="132" spans="1:9" ht="13.5">
      <c r="A132" s="5"/>
      <c r="B132" s="24"/>
      <c r="C132" s="6"/>
      <c r="D132" s="6"/>
      <c r="E132" s="14"/>
      <c r="F132" s="30"/>
      <c r="G132" s="30"/>
      <c r="H132" s="7"/>
      <c r="I132" s="7"/>
    </row>
    <row r="133" spans="1:9" ht="13.5">
      <c r="A133" s="5">
        <v>29</v>
      </c>
      <c r="B133" s="24" t="s">
        <v>20</v>
      </c>
      <c r="C133" s="6">
        <v>6000000</v>
      </c>
      <c r="D133" s="21">
        <f>SUM(D134:D138)</f>
        <v>6000000</v>
      </c>
      <c r="E133" s="28">
        <f>(D133*100)/C133</f>
        <v>100</v>
      </c>
      <c r="F133" s="30">
        <v>0.227</v>
      </c>
      <c r="G133" s="31">
        <v>0.24</v>
      </c>
      <c r="H133" s="27">
        <f>((G133*100)/F133)-100</f>
        <v>5.726872246696033</v>
      </c>
      <c r="I133" s="7">
        <f>FLOOR(G133,0.00001)*D133</f>
        <v>1440000</v>
      </c>
    </row>
    <row r="134" spans="1:9" ht="13.5">
      <c r="A134" s="5"/>
      <c r="B134" s="24"/>
      <c r="C134" s="6" t="s">
        <v>36</v>
      </c>
      <c r="D134" s="21">
        <v>2000000</v>
      </c>
      <c r="E134" s="28"/>
      <c r="F134" s="30"/>
      <c r="G134" s="31"/>
      <c r="H134" s="27"/>
      <c r="I134" s="7"/>
    </row>
    <row r="135" spans="1:9" ht="13.5">
      <c r="A135" s="5"/>
      <c r="B135" s="24"/>
      <c r="C135" s="6" t="s">
        <v>29</v>
      </c>
      <c r="D135" s="21">
        <v>1600000</v>
      </c>
      <c r="E135" s="28"/>
      <c r="F135" s="30"/>
      <c r="G135" s="31"/>
      <c r="H135" s="27"/>
      <c r="I135" s="7"/>
    </row>
    <row r="136" spans="1:9" ht="13.5">
      <c r="A136" s="5"/>
      <c r="B136" s="24"/>
      <c r="C136" s="6" t="s">
        <v>32</v>
      </c>
      <c r="D136" s="21">
        <v>1646000</v>
      </c>
      <c r="E136" s="28"/>
      <c r="F136" s="30"/>
      <c r="G136" s="31"/>
      <c r="H136" s="27"/>
      <c r="I136" s="7"/>
    </row>
    <row r="137" spans="1:9" ht="13.5">
      <c r="A137" s="5"/>
      <c r="B137" s="24"/>
      <c r="C137" s="6" t="s">
        <v>37</v>
      </c>
      <c r="D137" s="21">
        <v>674000</v>
      </c>
      <c r="E137" s="28"/>
      <c r="F137" s="30"/>
      <c r="G137" s="31"/>
      <c r="H137" s="27"/>
      <c r="I137" s="7"/>
    </row>
    <row r="138" spans="1:9" ht="13.5">
      <c r="A138" s="5"/>
      <c r="B138" s="24"/>
      <c r="C138" s="6" t="s">
        <v>35</v>
      </c>
      <c r="D138" s="21">
        <v>80000</v>
      </c>
      <c r="E138" s="28"/>
      <c r="F138" s="30"/>
      <c r="G138" s="31"/>
      <c r="H138" s="27"/>
      <c r="I138" s="7"/>
    </row>
    <row r="139" spans="1:9" ht="13.5">
      <c r="A139" s="5"/>
      <c r="B139" s="24"/>
      <c r="C139" s="6"/>
      <c r="D139" s="6"/>
      <c r="E139" s="14"/>
      <c r="F139" s="30"/>
      <c r="G139" s="30"/>
      <c r="H139" s="7"/>
      <c r="I139" s="7"/>
    </row>
    <row r="140" spans="1:9" ht="13.5">
      <c r="A140" s="5">
        <v>30</v>
      </c>
      <c r="B140" s="24" t="s">
        <v>20</v>
      </c>
      <c r="C140" s="6">
        <v>612070</v>
      </c>
      <c r="D140" s="21">
        <f>SUM(D141:D143)</f>
        <v>612070</v>
      </c>
      <c r="E140" s="28">
        <f>(D140*100)/C140</f>
        <v>100</v>
      </c>
      <c r="F140" s="30">
        <v>0.239</v>
      </c>
      <c r="G140" s="31">
        <v>0.241</v>
      </c>
      <c r="H140" s="27">
        <f>((G140*100)/F140)-100</f>
        <v>0.8368200836819994</v>
      </c>
      <c r="I140" s="7">
        <f>FLOOR(G140,0.00001)*D140</f>
        <v>147508.87000000002</v>
      </c>
    </row>
    <row r="141" spans="1:9" ht="13.5">
      <c r="A141" s="5"/>
      <c r="B141" s="24"/>
      <c r="C141" s="6" t="s">
        <v>32</v>
      </c>
      <c r="D141" s="21">
        <v>332070</v>
      </c>
      <c r="E141" s="28"/>
      <c r="F141" s="30"/>
      <c r="G141" s="31"/>
      <c r="H141" s="27"/>
      <c r="I141" s="7"/>
    </row>
    <row r="142" spans="1:9" ht="13.5">
      <c r="A142" s="5"/>
      <c r="B142" s="24"/>
      <c r="C142" s="6" t="s">
        <v>29</v>
      </c>
      <c r="D142" s="21">
        <v>160000</v>
      </c>
      <c r="E142" s="28"/>
      <c r="F142" s="30"/>
      <c r="G142" s="31"/>
      <c r="H142" s="27"/>
      <c r="I142" s="7"/>
    </row>
    <row r="143" spans="1:9" ht="13.5">
      <c r="A143" s="5"/>
      <c r="B143" s="24"/>
      <c r="C143" s="6" t="s">
        <v>37</v>
      </c>
      <c r="D143" s="21">
        <v>120000</v>
      </c>
      <c r="E143" s="28"/>
      <c r="F143" s="30"/>
      <c r="G143" s="31"/>
      <c r="H143" s="27"/>
      <c r="I143" s="7"/>
    </row>
    <row r="144" spans="1:9" ht="13.5">
      <c r="A144" s="5"/>
      <c r="B144" s="24"/>
      <c r="C144" s="6"/>
      <c r="D144" s="6"/>
      <c r="E144" s="14"/>
      <c r="F144" s="30"/>
      <c r="G144" s="30"/>
      <c r="H144" s="7"/>
      <c r="I144" s="7"/>
    </row>
    <row r="145" spans="1:9" ht="13.5">
      <c r="A145" s="5">
        <v>31</v>
      </c>
      <c r="B145" s="24" t="s">
        <v>20</v>
      </c>
      <c r="C145" s="6">
        <v>108110</v>
      </c>
      <c r="D145" s="21">
        <f>SUM(D146:D147)</f>
        <v>108110</v>
      </c>
      <c r="E145" s="28">
        <f>(D145*100)/C145</f>
        <v>100</v>
      </c>
      <c r="F145" s="30">
        <v>0.1673</v>
      </c>
      <c r="G145" s="31">
        <v>0.23</v>
      </c>
      <c r="H145" s="27">
        <f>((G145*100)/F145)-100</f>
        <v>37.47758517632994</v>
      </c>
      <c r="I145" s="7">
        <f>FLOOR(G145,0.00001)*D145</f>
        <v>24865.3</v>
      </c>
    </row>
    <row r="146" spans="1:9" ht="13.5">
      <c r="A146" s="5"/>
      <c r="B146" s="24"/>
      <c r="C146" s="6" t="s">
        <v>29</v>
      </c>
      <c r="D146" s="21">
        <v>80000</v>
      </c>
      <c r="E146" s="28"/>
      <c r="F146" s="30"/>
      <c r="G146" s="31"/>
      <c r="H146" s="27"/>
      <c r="I146" s="7"/>
    </row>
    <row r="147" spans="1:9" ht="13.5">
      <c r="A147" s="5"/>
      <c r="B147" s="24"/>
      <c r="C147" s="6" t="s">
        <v>35</v>
      </c>
      <c r="D147" s="21">
        <v>28110</v>
      </c>
      <c r="E147" s="28"/>
      <c r="F147" s="30"/>
      <c r="G147" s="31"/>
      <c r="H147" s="27"/>
      <c r="I147" s="7"/>
    </row>
    <row r="148" spans="1:9" ht="13.5">
      <c r="A148" s="5"/>
      <c r="B148" s="24"/>
      <c r="C148" s="6"/>
      <c r="D148" s="6"/>
      <c r="E148" s="14"/>
      <c r="F148" s="30"/>
      <c r="G148" s="30"/>
      <c r="H148" s="7"/>
      <c r="I148" s="7"/>
    </row>
    <row r="149" spans="1:9" ht="13.5">
      <c r="A149" s="5">
        <v>32</v>
      </c>
      <c r="B149" s="24" t="s">
        <v>23</v>
      </c>
      <c r="C149" s="6">
        <v>4104993</v>
      </c>
      <c r="D149" s="21">
        <f>SUM(D150:D152)</f>
        <v>4104993</v>
      </c>
      <c r="E149" s="28">
        <f>(D149*100)/C149</f>
        <v>100</v>
      </c>
      <c r="F149" s="30">
        <v>0.227</v>
      </c>
      <c r="G149" s="31">
        <v>0.2359</v>
      </c>
      <c r="H149" s="27">
        <f>((G149*100)/F149)-100</f>
        <v>3.920704845814967</v>
      </c>
      <c r="I149" s="7">
        <f>FLOOR(G149,0.00001)*D149</f>
        <v>968367.8487000001</v>
      </c>
    </row>
    <row r="150" spans="1:9" ht="13.5">
      <c r="A150" s="5"/>
      <c r="B150" s="24"/>
      <c r="C150" s="6" t="s">
        <v>32</v>
      </c>
      <c r="D150" s="21">
        <v>1000000</v>
      </c>
      <c r="E150" s="28"/>
      <c r="F150" s="30"/>
      <c r="G150" s="31"/>
      <c r="H150" s="27"/>
      <c r="I150" s="7"/>
    </row>
    <row r="151" spans="1:9" ht="13.5">
      <c r="A151" s="5"/>
      <c r="B151" s="24"/>
      <c r="C151" s="6" t="s">
        <v>31</v>
      </c>
      <c r="D151" s="21">
        <v>1530993</v>
      </c>
      <c r="E151" s="28"/>
      <c r="F151" s="30"/>
      <c r="G151" s="31"/>
      <c r="H151" s="27"/>
      <c r="I151" s="7"/>
    </row>
    <row r="152" spans="1:9" ht="13.5">
      <c r="A152" s="5"/>
      <c r="B152" s="24"/>
      <c r="C152" s="6" t="s">
        <v>37</v>
      </c>
      <c r="D152" s="21">
        <v>1574000</v>
      </c>
      <c r="E152" s="28"/>
      <c r="F152" s="30"/>
      <c r="G152" s="31"/>
      <c r="H152" s="27"/>
      <c r="I152" s="7"/>
    </row>
    <row r="153" spans="1:9" ht="13.5">
      <c r="A153" s="5"/>
      <c r="B153" s="24"/>
      <c r="C153" s="6"/>
      <c r="D153" s="6"/>
      <c r="E153" s="14"/>
      <c r="F153" s="30"/>
      <c r="G153" s="30"/>
      <c r="H153" s="7"/>
      <c r="I153" s="7"/>
    </row>
    <row r="154" spans="1:9" ht="13.5">
      <c r="A154" s="5">
        <v>33</v>
      </c>
      <c r="B154" s="24" t="s">
        <v>23</v>
      </c>
      <c r="C154" s="6">
        <v>4885320</v>
      </c>
      <c r="D154" s="21">
        <f>SUM(D155:D159)</f>
        <v>4885320</v>
      </c>
      <c r="E154" s="28">
        <f>(D154*100)/C154</f>
        <v>100</v>
      </c>
      <c r="F154" s="30">
        <v>0.227</v>
      </c>
      <c r="G154" s="31">
        <v>0.255</v>
      </c>
      <c r="H154" s="27">
        <f>((G154*100)/F154)-100</f>
        <v>12.334801762114537</v>
      </c>
      <c r="I154" s="7">
        <f>FLOOR(G154,0.00001)*D154</f>
        <v>1245756.6</v>
      </c>
    </row>
    <row r="155" spans="1:9" ht="13.5">
      <c r="A155" s="5"/>
      <c r="B155" s="24"/>
      <c r="C155" s="6" t="s">
        <v>36</v>
      </c>
      <c r="D155" s="21">
        <v>1892820</v>
      </c>
      <c r="E155" s="28"/>
      <c r="F155" s="30"/>
      <c r="G155" s="31"/>
      <c r="H155" s="27"/>
      <c r="I155" s="7"/>
    </row>
    <row r="156" spans="1:9" ht="13.5">
      <c r="A156" s="5"/>
      <c r="B156" s="24"/>
      <c r="C156" s="6" t="s">
        <v>29</v>
      </c>
      <c r="D156" s="21">
        <v>1600000</v>
      </c>
      <c r="E156" s="28"/>
      <c r="F156" s="30"/>
      <c r="G156" s="31"/>
      <c r="H156" s="27"/>
      <c r="I156" s="7"/>
    </row>
    <row r="157" spans="1:9" ht="13.5">
      <c r="A157" s="5"/>
      <c r="B157" s="24"/>
      <c r="C157" s="6" t="s">
        <v>32</v>
      </c>
      <c r="D157" s="21">
        <v>500000</v>
      </c>
      <c r="E157" s="28"/>
      <c r="F157" s="30"/>
      <c r="G157" s="31"/>
      <c r="H157" s="27"/>
      <c r="I157" s="7"/>
    </row>
    <row r="158" spans="1:9" ht="13.5">
      <c r="A158" s="5"/>
      <c r="B158" s="24"/>
      <c r="C158" s="6" t="s">
        <v>31</v>
      </c>
      <c r="D158" s="21">
        <v>300000</v>
      </c>
      <c r="E158" s="28"/>
      <c r="F158" s="30"/>
      <c r="G158" s="31"/>
      <c r="H158" s="27"/>
      <c r="I158" s="7"/>
    </row>
    <row r="159" spans="1:9" ht="13.5">
      <c r="A159" s="5"/>
      <c r="B159" s="24"/>
      <c r="C159" s="6" t="s">
        <v>37</v>
      </c>
      <c r="D159" s="21">
        <v>592500</v>
      </c>
      <c r="E159" s="28"/>
      <c r="F159" s="30"/>
      <c r="G159" s="31"/>
      <c r="H159" s="27"/>
      <c r="I159" s="7"/>
    </row>
    <row r="160" spans="1:9" ht="13.5">
      <c r="A160" s="5"/>
      <c r="B160" s="24"/>
      <c r="C160" s="6"/>
      <c r="D160" s="6"/>
      <c r="E160" s="14"/>
      <c r="F160" s="30"/>
      <c r="G160" s="30"/>
      <c r="H160" s="7"/>
      <c r="I160" s="7"/>
    </row>
    <row r="161" spans="1:9" ht="13.5">
      <c r="A161" s="5">
        <v>34</v>
      </c>
      <c r="B161" s="24" t="s">
        <v>53</v>
      </c>
      <c r="C161" s="6">
        <v>4000000</v>
      </c>
      <c r="D161" s="21">
        <f>SUM(D162:D165)</f>
        <v>4000000</v>
      </c>
      <c r="E161" s="28">
        <f>(D161*100)/C161</f>
        <v>100</v>
      </c>
      <c r="F161" s="30">
        <v>0.227</v>
      </c>
      <c r="G161" s="31">
        <v>0.26</v>
      </c>
      <c r="H161" s="27">
        <f>((G161*100)/F161)-100</f>
        <v>14.537444933920696</v>
      </c>
      <c r="I161" s="7">
        <f>FLOOR(G161,0.00001)*D161</f>
        <v>1040000</v>
      </c>
    </row>
    <row r="162" spans="1:9" ht="13.5">
      <c r="A162" s="5"/>
      <c r="B162" s="24"/>
      <c r="C162" s="6" t="s">
        <v>29</v>
      </c>
      <c r="D162" s="21">
        <v>1600000</v>
      </c>
      <c r="E162" s="28"/>
      <c r="F162" s="30"/>
      <c r="G162" s="31"/>
      <c r="H162" s="27"/>
      <c r="I162" s="7"/>
    </row>
    <row r="163" spans="1:9" ht="13.5">
      <c r="A163" s="5"/>
      <c r="B163" s="24"/>
      <c r="C163" s="6" t="s">
        <v>32</v>
      </c>
      <c r="D163" s="21">
        <v>600000</v>
      </c>
      <c r="E163" s="28"/>
      <c r="F163" s="30"/>
      <c r="G163" s="31"/>
      <c r="H163" s="27"/>
      <c r="I163" s="7"/>
    </row>
    <row r="164" spans="1:9" ht="13.5">
      <c r="A164" s="5"/>
      <c r="B164" s="24"/>
      <c r="C164" s="6" t="s">
        <v>31</v>
      </c>
      <c r="D164" s="21">
        <v>300000</v>
      </c>
      <c r="E164" s="28"/>
      <c r="F164" s="30"/>
      <c r="G164" s="31"/>
      <c r="H164" s="27"/>
      <c r="I164" s="7"/>
    </row>
    <row r="165" spans="1:9" ht="13.5">
      <c r="A165" s="5"/>
      <c r="B165" s="24"/>
      <c r="C165" s="6" t="s">
        <v>38</v>
      </c>
      <c r="D165" s="21">
        <v>1500000</v>
      </c>
      <c r="E165" s="28"/>
      <c r="F165" s="30"/>
      <c r="G165" s="31"/>
      <c r="H165" s="27"/>
      <c r="I165" s="7"/>
    </row>
    <row r="166" spans="1:9" ht="13.5">
      <c r="A166" s="5"/>
      <c r="B166" s="24"/>
      <c r="C166" s="6"/>
      <c r="D166" s="6"/>
      <c r="E166" s="14"/>
      <c r="F166" s="30"/>
      <c r="G166" s="30"/>
      <c r="H166" s="7"/>
      <c r="I166" s="7"/>
    </row>
    <row r="167" spans="1:9" ht="13.5">
      <c r="A167" s="5">
        <v>35</v>
      </c>
      <c r="B167" s="24" t="s">
        <v>54</v>
      </c>
      <c r="C167" s="6">
        <v>1771940</v>
      </c>
      <c r="D167" s="21">
        <f>SUM(D168:D172)</f>
        <v>1771940</v>
      </c>
      <c r="E167" s="28">
        <f>(D167*100)/C167</f>
        <v>100</v>
      </c>
      <c r="F167" s="30">
        <v>0.2403</v>
      </c>
      <c r="G167" s="31">
        <v>0.247</v>
      </c>
      <c r="H167" s="27">
        <f>((G167*100)/F167)-100</f>
        <v>2.7881814398668183</v>
      </c>
      <c r="I167" s="7">
        <f>FLOOR(G167,0.00001)*D167</f>
        <v>437669.18000000005</v>
      </c>
    </row>
    <row r="168" spans="1:9" ht="13.5">
      <c r="A168" s="5"/>
      <c r="B168" s="24"/>
      <c r="C168" s="6" t="s">
        <v>33</v>
      </c>
      <c r="D168" s="21">
        <v>120000</v>
      </c>
      <c r="E168" s="28"/>
      <c r="F168" s="30"/>
      <c r="G168" s="31"/>
      <c r="H168" s="27"/>
      <c r="I168" s="7"/>
    </row>
    <row r="169" spans="1:9" ht="13.5">
      <c r="A169" s="5"/>
      <c r="B169" s="24"/>
      <c r="C169" s="6" t="s">
        <v>29</v>
      </c>
      <c r="D169" s="21">
        <v>600000</v>
      </c>
      <c r="E169" s="28"/>
      <c r="F169" s="30"/>
      <c r="G169" s="31"/>
      <c r="H169" s="27"/>
      <c r="I169" s="7"/>
    </row>
    <row r="170" spans="1:9" ht="13.5">
      <c r="A170" s="5"/>
      <c r="B170" s="24"/>
      <c r="C170" s="6" t="s">
        <v>32</v>
      </c>
      <c r="D170" s="21">
        <v>677940</v>
      </c>
      <c r="E170" s="28"/>
      <c r="F170" s="30"/>
      <c r="G170" s="31"/>
      <c r="H170" s="27"/>
      <c r="I170" s="7"/>
    </row>
    <row r="171" spans="1:9" ht="13.5">
      <c r="A171" s="5"/>
      <c r="B171" s="24"/>
      <c r="C171" s="6" t="s">
        <v>31</v>
      </c>
      <c r="D171" s="21">
        <v>300000</v>
      </c>
      <c r="E171" s="28"/>
      <c r="F171" s="30"/>
      <c r="G171" s="31"/>
      <c r="H171" s="27"/>
      <c r="I171" s="7"/>
    </row>
    <row r="172" spans="1:9" ht="13.5">
      <c r="A172" s="5"/>
      <c r="B172" s="24"/>
      <c r="C172" s="6" t="s">
        <v>37</v>
      </c>
      <c r="D172" s="21">
        <v>74000</v>
      </c>
      <c r="E172" s="28"/>
      <c r="F172" s="30"/>
      <c r="G172" s="31"/>
      <c r="H172" s="27"/>
      <c r="I172" s="7"/>
    </row>
    <row r="173" spans="1:9" ht="13.5">
      <c r="A173" s="5"/>
      <c r="B173" s="24"/>
      <c r="C173" s="6"/>
      <c r="D173" s="6"/>
      <c r="E173" s="14"/>
      <c r="F173" s="30"/>
      <c r="G173" s="30"/>
      <c r="H173" s="7"/>
      <c r="I173" s="7"/>
    </row>
    <row r="174" spans="1:9" ht="13.5">
      <c r="A174" s="5">
        <v>36</v>
      </c>
      <c r="B174" s="24" t="s">
        <v>54</v>
      </c>
      <c r="C174" s="6">
        <v>59070</v>
      </c>
      <c r="D174" s="21">
        <f>SUM(D175:D175)</f>
        <v>59070</v>
      </c>
      <c r="E174" s="28">
        <f>(D174*100)/C174</f>
        <v>100</v>
      </c>
      <c r="F174" s="30">
        <v>0.2403</v>
      </c>
      <c r="G174" s="31">
        <v>0.2435</v>
      </c>
      <c r="H174" s="27">
        <f>((G174*100)/F174)-100</f>
        <v>1.331668747399064</v>
      </c>
      <c r="I174" s="7">
        <f>FLOOR(G174,0.00001)*D174</f>
        <v>14383.545000000002</v>
      </c>
    </row>
    <row r="175" spans="1:9" ht="13.5">
      <c r="A175" s="5"/>
      <c r="B175" s="24"/>
      <c r="C175" s="6" t="s">
        <v>33</v>
      </c>
      <c r="D175" s="21">
        <v>59070</v>
      </c>
      <c r="E175" s="28"/>
      <c r="F175" s="30"/>
      <c r="G175" s="31"/>
      <c r="H175" s="27"/>
      <c r="I175" s="7"/>
    </row>
    <row r="176" spans="1:9" ht="13.5">
      <c r="A176" s="5"/>
      <c r="B176" s="24"/>
      <c r="C176" s="6"/>
      <c r="D176" s="6"/>
      <c r="E176" s="14"/>
      <c r="F176" s="30"/>
      <c r="G176" s="30"/>
      <c r="H176" s="7"/>
      <c r="I176" s="7"/>
    </row>
    <row r="177" spans="1:9" ht="13.5">
      <c r="A177" s="11"/>
      <c r="B177" s="16" t="s">
        <v>14</v>
      </c>
      <c r="C177" s="12">
        <f>SUM(C65:C176)</f>
        <v>63117764</v>
      </c>
      <c r="D177" s="19">
        <f>SUM(D65,D71,D76,D85,D88,D93,D96,D100,D104,D109,D116,D121,D128,D133,D140,D145,D149,D154,D161,D167,D174)</f>
        <v>58450280</v>
      </c>
      <c r="E177" s="25">
        <f>(D177*100)/C177</f>
        <v>92.60511826749756</v>
      </c>
      <c r="F177" s="20"/>
      <c r="G177" s="20"/>
      <c r="H177" s="13"/>
      <c r="I177" s="26">
        <f>SUM(I65:I176)</f>
        <v>14465155.057699999</v>
      </c>
    </row>
    <row r="178" spans="1:9" ht="13.5">
      <c r="A178" s="9"/>
      <c r="B178" s="9"/>
      <c r="C178" s="9"/>
      <c r="D178" s="9"/>
      <c r="E178" s="9"/>
      <c r="F178" s="9"/>
      <c r="G178" s="9"/>
      <c r="H178" s="9"/>
      <c r="I178" s="10"/>
    </row>
    <row r="179" spans="1:9" ht="13.5">
      <c r="A179" s="17"/>
      <c r="B179" s="16" t="s">
        <v>12</v>
      </c>
      <c r="C179" s="19">
        <f>SUM(C49,C61,C177)</f>
        <v>83263989</v>
      </c>
      <c r="D179" s="19">
        <f>SUM(D49,D61,D177)</f>
        <v>78508203</v>
      </c>
      <c r="E179" s="25">
        <f>(D179*100)/C179</f>
        <v>94.28830391491333</v>
      </c>
      <c r="F179" s="18"/>
      <c r="G179" s="18"/>
      <c r="H179" s="18"/>
      <c r="I179" s="37">
        <f>SUM(I49,I61,I177)</f>
        <v>22503446.937</v>
      </c>
    </row>
    <row r="180" ht="12.75">
      <c r="C180" s="15"/>
    </row>
    <row r="181" ht="12.75">
      <c r="C181" s="15"/>
    </row>
    <row r="182" spans="2:3" ht="13.5">
      <c r="B182" s="5"/>
      <c r="C182" s="15"/>
    </row>
    <row r="183" spans="2:3" ht="13.5">
      <c r="B183" s="5"/>
      <c r="C183" s="15"/>
    </row>
    <row r="184" spans="2:3" ht="13.5">
      <c r="B184" s="5"/>
      <c r="C184" s="15"/>
    </row>
    <row r="185" spans="2:3" ht="13.5">
      <c r="B185" s="5"/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</sheetData>
  <mergeCells count="4">
    <mergeCell ref="A2:I2"/>
    <mergeCell ref="A8:I8"/>
    <mergeCell ref="A51:I51"/>
    <mergeCell ref="A63:I6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2007-10-25T21:44:02Z</dcterms:modified>
  <cp:category/>
  <cp:version/>
  <cp:contentType/>
  <cp:contentStatus/>
</cp:coreProperties>
</file>