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2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<sst xmlns="http://schemas.openxmlformats.org/spreadsheetml/2006/main" count="96" uniqueCount="51">
  <si>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</si>
  <si>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</si>
  <si>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</si>
  <si>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</si>
  <si>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</si>
  <si>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</si>
  <si>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</si>
  <si>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</si>
  <si>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</si>
  <si>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</si>
  <si>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</si>
  <si>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</si>
  <si>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</si>
  <si>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</si>
  <si>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</si>
  <si>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</si>
  <si>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</si>
  <si>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</si>
  <si>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</si>
  <si>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</si>
  <si>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Chapadão do Céu</t>
  </si>
  <si>
    <t>Jataí</t>
  </si>
  <si>
    <t>MS</t>
  </si>
  <si>
    <t>GO</t>
  </si>
  <si>
    <t>Rio Brilhante</t>
  </si>
  <si>
    <t>BHCP</t>
  </si>
  <si>
    <t>BBM GO</t>
  </si>
  <si>
    <t xml:space="preserve"> BBM UB</t>
  </si>
  <si>
    <t>BMR</t>
  </si>
  <si>
    <t xml:space="preserve"> BBM CE</t>
  </si>
  <si>
    <t xml:space="preserve"> RETIRADO</t>
  </si>
  <si>
    <t>AVISO DE VENDA DE MILHO EM GRÃOS – VEP Nº 522/07- 20/09/2007</t>
  </si>
  <si>
    <t>BBM UB</t>
  </si>
  <si>
    <t>BBM RS</t>
  </si>
  <si>
    <t>BBM CE</t>
  </si>
  <si>
    <t>RETIRADO</t>
  </si>
  <si>
    <t>BCMCO</t>
  </si>
  <si>
    <t xml:space="preserve"> BBM RS</t>
  </si>
  <si>
    <t xml:space="preserve">Jataí </t>
  </si>
  <si>
    <t>Paranana</t>
  </si>
  <si>
    <t>Rio Verde</t>
  </si>
  <si>
    <t>Bonito</t>
  </si>
  <si>
    <t>Chapadão do Sul</t>
  </si>
  <si>
    <t>Deodapolis</t>
  </si>
  <si>
    <t>Itaporã</t>
  </si>
  <si>
    <t xml:space="preserve"> BHCP</t>
  </si>
  <si>
    <t xml:space="preserve"> BBSB</t>
  </si>
  <si>
    <t>São Gabriel</t>
  </si>
  <si>
    <t>CANCELADO</t>
  </si>
  <si>
    <t>Primavera do Leste</t>
  </si>
  <si>
    <t>BBO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</si>
</sst>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4"/>
  <sheetViews>
    <sheetView tabSelected="1" workbookViewId="0" topLeftCell="A1">
      <selection activeCell="C85" sqref="C85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34510</v>
      </c>
      <c r="D10" s="22">
        <f>SUM(D11)</f>
        <v>34510</v>
      </c>
      <c r="E10" s="32">
        <f>(D10*100)/C10</f>
        <v>100</v>
      </c>
      <c r="F10" s="30">
        <v>0.334</v>
      </c>
      <c r="G10" s="30">
        <v>0.334</v>
      </c>
      <c r="H10" s="31">
        <f>((G10*100)/F10)-100</f>
        <v>0</v>
      </c>
      <c r="I10" s="7">
        <f>FLOOR(G10,0.00001)*D10</f>
        <v>11526.34</v>
      </c>
    </row>
    <row r="11" spans="1:9" ht="13.5">
      <c r="A11" s="5"/>
      <c r="B11" s="26"/>
      <c r="C11" s="26" t="s">
        <v>27</v>
      </c>
      <c r="D11" s="22">
        <v>34510</v>
      </c>
      <c r="E11" s="15"/>
      <c r="F11" s="15"/>
      <c r="G11" s="15"/>
      <c r="H11" s="7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20</v>
      </c>
      <c r="C13" s="6">
        <v>1936532</v>
      </c>
      <c r="D13" s="22">
        <f>SUM(D14:D18)</f>
        <v>1936532</v>
      </c>
      <c r="E13" s="32">
        <f>(D13*100)/C13</f>
        <v>100</v>
      </c>
      <c r="F13" s="30">
        <v>0.334</v>
      </c>
      <c r="G13" s="30">
        <v>0.355</v>
      </c>
      <c r="H13" s="31">
        <f>((G13*100)/F13)-100</f>
        <v>6.287425149700596</v>
      </c>
      <c r="I13" s="7">
        <f>FLOOR(G13,0.00001)*D13</f>
        <v>687468.8600000001</v>
      </c>
    </row>
    <row r="14" spans="1:9" ht="13.5">
      <c r="A14" s="5"/>
      <c r="B14" s="26"/>
      <c r="C14" s="6" t="s">
        <v>28</v>
      </c>
      <c r="D14" s="22">
        <v>280000</v>
      </c>
      <c r="E14" s="32"/>
      <c r="F14" s="30"/>
      <c r="G14" s="30"/>
      <c r="H14" s="31"/>
      <c r="I14" s="7"/>
    </row>
    <row r="15" spans="1:9" ht="13.5">
      <c r="A15" s="5"/>
      <c r="B15" s="26"/>
      <c r="C15" s="6" t="s">
        <v>25</v>
      </c>
      <c r="D15" s="22">
        <v>676532</v>
      </c>
      <c r="E15" s="32"/>
      <c r="F15" s="30"/>
      <c r="G15" s="30"/>
      <c r="H15" s="31"/>
      <c r="I15" s="7"/>
    </row>
    <row r="16" spans="1:9" ht="13.5">
      <c r="A16" s="5"/>
      <c r="B16" s="26"/>
      <c r="C16" s="6" t="s">
        <v>26</v>
      </c>
      <c r="D16" s="22">
        <v>400000</v>
      </c>
      <c r="E16" s="32"/>
      <c r="F16" s="30"/>
      <c r="G16" s="30"/>
      <c r="H16" s="31"/>
      <c r="I16" s="7"/>
    </row>
    <row r="17" spans="1:9" ht="13.5">
      <c r="A17" s="5"/>
      <c r="B17" s="26"/>
      <c r="C17" s="6" t="s">
        <v>33</v>
      </c>
      <c r="D17" s="22">
        <v>500000</v>
      </c>
      <c r="E17" s="32"/>
      <c r="F17" s="30"/>
      <c r="G17" s="30"/>
      <c r="H17" s="31"/>
      <c r="I17" s="7"/>
    </row>
    <row r="18" spans="1:9" ht="13.5">
      <c r="A18" s="5"/>
      <c r="B18" s="26"/>
      <c r="C18" s="26" t="s">
        <v>29</v>
      </c>
      <c r="D18" s="22">
        <v>80000</v>
      </c>
      <c r="E18" s="15"/>
      <c r="F18" s="15"/>
      <c r="G18" s="15"/>
      <c r="H18" s="7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6" t="s">
        <v>20</v>
      </c>
      <c r="C20" s="6">
        <v>22231</v>
      </c>
      <c r="D20" s="22">
        <f>SUM(D21)</f>
        <v>22231</v>
      </c>
      <c r="E20" s="32">
        <f>(D20*100)/C20</f>
        <v>100</v>
      </c>
      <c r="F20" s="30">
        <v>0.334</v>
      </c>
      <c r="G20" s="30">
        <v>0.334</v>
      </c>
      <c r="H20" s="31">
        <f>((G20*100)/F20)-100</f>
        <v>0</v>
      </c>
      <c r="I20" s="7">
        <f>FLOOR(G20,0.00001)*D20</f>
        <v>7425.154</v>
      </c>
    </row>
    <row r="21" spans="1:9" ht="13.5">
      <c r="A21" s="5"/>
      <c r="B21" s="26"/>
      <c r="C21" s="26" t="s">
        <v>27</v>
      </c>
      <c r="D21" s="22">
        <v>22231</v>
      </c>
      <c r="E21" s="15"/>
      <c r="F21" s="15"/>
      <c r="G21" s="15"/>
      <c r="H21" s="7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5">
        <v>4</v>
      </c>
      <c r="B23" s="26" t="s">
        <v>20</v>
      </c>
      <c r="C23" s="6">
        <v>59167</v>
      </c>
      <c r="D23" s="22">
        <f>SUM(D24)</f>
        <v>0</v>
      </c>
      <c r="E23" s="37">
        <f>(D23*100)/C23</f>
        <v>0</v>
      </c>
      <c r="F23" s="30">
        <v>0.334</v>
      </c>
      <c r="G23" s="31">
        <v>0</v>
      </c>
      <c r="H23" s="31">
        <v>0</v>
      </c>
      <c r="I23" s="7">
        <f>FLOOR(G23,0.00001)*D23</f>
        <v>0</v>
      </c>
    </row>
    <row r="24" spans="1:9" ht="13.5">
      <c r="A24" s="5"/>
      <c r="B24" s="26"/>
      <c r="C24" s="6" t="s">
        <v>35</v>
      </c>
      <c r="D24" s="22"/>
      <c r="E24" s="32"/>
      <c r="F24" s="30"/>
      <c r="G24" s="30"/>
      <c r="H24" s="31"/>
      <c r="I24" s="7"/>
    </row>
    <row r="25" spans="1:9" ht="13.5">
      <c r="A25" s="5"/>
      <c r="B25" s="26"/>
      <c r="C25" s="6"/>
      <c r="D25" s="6"/>
      <c r="E25" s="15"/>
      <c r="F25" s="15"/>
      <c r="G25" s="15"/>
      <c r="H25" s="7"/>
      <c r="I25" s="7"/>
    </row>
    <row r="26" spans="1:9" ht="13.5">
      <c r="A26" s="5">
        <v>5</v>
      </c>
      <c r="B26" s="26" t="s">
        <v>20</v>
      </c>
      <c r="C26" s="6">
        <v>4280000</v>
      </c>
      <c r="D26" s="22">
        <f>SUM(D27:D30)</f>
        <v>3160000</v>
      </c>
      <c r="E26" s="32">
        <f>(D26*100)/C26</f>
        <v>73.83177570093459</v>
      </c>
      <c r="F26" s="30">
        <v>0.334</v>
      </c>
      <c r="G26" s="30">
        <v>0.334</v>
      </c>
      <c r="H26" s="31">
        <f>((G26*100)/F26)-100</f>
        <v>0</v>
      </c>
      <c r="I26" s="7">
        <f>FLOOR(G26,0.00001)*D26</f>
        <v>1055440</v>
      </c>
    </row>
    <row r="27" spans="1:9" ht="13.5">
      <c r="A27" s="5"/>
      <c r="B27" s="26"/>
      <c r="C27" s="6" t="s">
        <v>36</v>
      </c>
      <c r="D27" s="22">
        <v>600000</v>
      </c>
      <c r="E27" s="32"/>
      <c r="F27" s="30"/>
      <c r="G27" s="30"/>
      <c r="H27" s="31"/>
      <c r="I27" s="7"/>
    </row>
    <row r="28" spans="1:9" ht="13.5">
      <c r="A28" s="5"/>
      <c r="B28" s="26"/>
      <c r="C28" s="6" t="s">
        <v>28</v>
      </c>
      <c r="D28" s="22">
        <v>1320000</v>
      </c>
      <c r="E28" s="32"/>
      <c r="F28" s="30"/>
      <c r="G28" s="30"/>
      <c r="H28" s="31"/>
      <c r="I28" s="7"/>
    </row>
    <row r="29" spans="1:9" ht="13.5">
      <c r="A29" s="5"/>
      <c r="B29" s="26"/>
      <c r="C29" s="6" t="s">
        <v>32</v>
      </c>
      <c r="D29" s="22">
        <v>240000</v>
      </c>
      <c r="E29" s="32"/>
      <c r="F29" s="30"/>
      <c r="G29" s="30"/>
      <c r="H29" s="31"/>
      <c r="I29" s="7"/>
    </row>
    <row r="30" spans="1:9" ht="13.5">
      <c r="A30" s="5"/>
      <c r="B30" s="26"/>
      <c r="C30" s="26" t="s">
        <v>37</v>
      </c>
      <c r="D30" s="22">
        <v>1000000</v>
      </c>
      <c r="E30" s="15"/>
      <c r="F30" s="15"/>
      <c r="G30" s="15"/>
      <c r="H30" s="7"/>
      <c r="I30" s="7"/>
    </row>
    <row r="31" spans="1:9" ht="13.5">
      <c r="A31" s="5"/>
      <c r="B31" s="26"/>
      <c r="C31" s="6"/>
      <c r="D31" s="6"/>
      <c r="E31" s="15"/>
      <c r="F31" s="15"/>
      <c r="G31" s="15"/>
      <c r="H31" s="7"/>
      <c r="I31" s="7"/>
    </row>
    <row r="32" spans="1:9" ht="13.5">
      <c r="A32" s="5">
        <v>6</v>
      </c>
      <c r="B32" s="26" t="s">
        <v>38</v>
      </c>
      <c r="C32" s="6">
        <v>26080</v>
      </c>
      <c r="D32" s="22">
        <f>SUM(D33)</f>
        <v>26080</v>
      </c>
      <c r="E32" s="32">
        <f>(D32*100)/C32</f>
        <v>100</v>
      </c>
      <c r="F32" s="30">
        <v>0.334</v>
      </c>
      <c r="G32" s="30">
        <v>0.334</v>
      </c>
      <c r="H32" s="31">
        <f>((G32*100)/F32)-100</f>
        <v>0</v>
      </c>
      <c r="I32" s="7">
        <f>FLOOR(G32,0.00001)*D32</f>
        <v>8710.720000000001</v>
      </c>
    </row>
    <row r="33" spans="1:9" ht="13.5">
      <c r="A33" s="5"/>
      <c r="B33" s="26"/>
      <c r="C33" s="26" t="s">
        <v>29</v>
      </c>
      <c r="D33" s="22">
        <v>26080</v>
      </c>
      <c r="E33" s="15"/>
      <c r="F33" s="15"/>
      <c r="G33" s="15"/>
      <c r="H33" s="7"/>
      <c r="I33" s="7"/>
    </row>
    <row r="34" spans="1:9" ht="13.5">
      <c r="A34" s="5"/>
      <c r="B34" s="26"/>
      <c r="C34" s="6"/>
      <c r="D34" s="6"/>
      <c r="E34" s="15"/>
      <c r="F34" s="15"/>
      <c r="G34" s="15"/>
      <c r="H34" s="7"/>
      <c r="I34" s="7"/>
    </row>
    <row r="35" spans="1:9" ht="13.5">
      <c r="A35" s="5">
        <v>7</v>
      </c>
      <c r="B35" s="26" t="s">
        <v>38</v>
      </c>
      <c r="C35" s="6">
        <v>27667</v>
      </c>
      <c r="D35" s="22">
        <f>SUM(D36:D36)</f>
        <v>27667</v>
      </c>
      <c r="E35" s="32">
        <f>(D35*100)/C35</f>
        <v>100</v>
      </c>
      <c r="F35" s="30">
        <v>0.334</v>
      </c>
      <c r="G35" s="30">
        <v>0.361</v>
      </c>
      <c r="H35" s="31">
        <f>((G35*100)/F35)-100</f>
        <v>8.083832335329333</v>
      </c>
      <c r="I35" s="7">
        <f>FLOOR(G35,0.00001)*D35</f>
        <v>9987.787000000002</v>
      </c>
    </row>
    <row r="36" spans="1:9" ht="13.5">
      <c r="A36" s="5"/>
      <c r="B36" s="26"/>
      <c r="C36" s="26" t="s">
        <v>29</v>
      </c>
      <c r="D36" s="22">
        <v>27667</v>
      </c>
      <c r="E36" s="15"/>
      <c r="F36" s="15"/>
      <c r="G36" s="15"/>
      <c r="H36" s="7"/>
      <c r="I36" s="7"/>
    </row>
    <row r="37" spans="1:9" ht="13.5">
      <c r="A37" s="5"/>
      <c r="B37" s="26"/>
      <c r="C37" s="6"/>
      <c r="D37" s="6"/>
      <c r="E37" s="15"/>
      <c r="F37" s="15"/>
      <c r="G37" s="15"/>
      <c r="H37" s="7"/>
      <c r="I37" s="7"/>
    </row>
    <row r="38" spans="1:9" ht="13.5">
      <c r="A38" s="5">
        <v>8</v>
      </c>
      <c r="B38" s="26" t="s">
        <v>21</v>
      </c>
      <c r="C38" s="6">
        <v>24320</v>
      </c>
      <c r="D38" s="22">
        <f>SUM(D39)</f>
        <v>24320</v>
      </c>
      <c r="E38" s="32">
        <f>(D38*100)/C38</f>
        <v>100</v>
      </c>
      <c r="F38" s="30">
        <v>0.334</v>
      </c>
      <c r="G38" s="30">
        <v>0.334</v>
      </c>
      <c r="H38" s="31">
        <f>((G38*100)/F38)-100</f>
        <v>0</v>
      </c>
      <c r="I38" s="7">
        <f>FLOOR(G38,0.00001)*D38</f>
        <v>8122.88</v>
      </c>
    </row>
    <row r="39" spans="1:9" ht="13.5">
      <c r="A39" s="5"/>
      <c r="B39" s="26"/>
      <c r="C39" s="26" t="s">
        <v>29</v>
      </c>
      <c r="D39" s="22">
        <v>24320</v>
      </c>
      <c r="E39" s="15"/>
      <c r="F39" s="15"/>
      <c r="G39" s="15"/>
      <c r="H39" s="7"/>
      <c r="I39" s="7"/>
    </row>
    <row r="40" spans="1:9" ht="13.5">
      <c r="A40" s="5"/>
      <c r="B40" s="26"/>
      <c r="C40" s="6"/>
      <c r="D40" s="6"/>
      <c r="E40" s="15"/>
      <c r="F40" s="15"/>
      <c r="G40" s="15"/>
      <c r="H40" s="7"/>
      <c r="I40" s="7"/>
    </row>
    <row r="41" spans="1:9" ht="13.5">
      <c r="A41" s="5">
        <v>9</v>
      </c>
      <c r="B41" s="26" t="s">
        <v>39</v>
      </c>
      <c r="C41" s="6">
        <v>130400</v>
      </c>
      <c r="D41" s="22">
        <f>SUM(D42)</f>
        <v>120000</v>
      </c>
      <c r="E41" s="32">
        <f>(D41*100)/C41</f>
        <v>92.02453987730061</v>
      </c>
      <c r="F41" s="30">
        <v>0.334</v>
      </c>
      <c r="G41" s="30">
        <v>0.369</v>
      </c>
      <c r="H41" s="31">
        <v>0</v>
      </c>
      <c r="I41" s="7">
        <f>FLOOR(G41,0.00001)*D41</f>
        <v>44280.00000000001</v>
      </c>
    </row>
    <row r="42" spans="1:9" ht="13.5">
      <c r="A42" s="5"/>
      <c r="B42" s="26"/>
      <c r="C42" s="6" t="s">
        <v>32</v>
      </c>
      <c r="D42" s="22">
        <v>120000</v>
      </c>
      <c r="E42" s="32"/>
      <c r="F42" s="30"/>
      <c r="G42" s="30"/>
      <c r="H42" s="31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5">
        <v>10</v>
      </c>
      <c r="B44" s="26" t="s">
        <v>40</v>
      </c>
      <c r="C44" s="6">
        <v>199973</v>
      </c>
      <c r="D44" s="22">
        <f>SUM(D45:D46)</f>
        <v>199973</v>
      </c>
      <c r="E44" s="32">
        <f>(D44*100)/C44</f>
        <v>100</v>
      </c>
      <c r="F44" s="30">
        <v>0.334</v>
      </c>
      <c r="G44" s="30">
        <v>0.38</v>
      </c>
      <c r="H44" s="31">
        <f>((G44*100)/F44)-100</f>
        <v>13.772455089820355</v>
      </c>
      <c r="I44" s="7">
        <f>FLOOR(G44,0.00001)*D44</f>
        <v>75989.74</v>
      </c>
    </row>
    <row r="45" spans="1:9" ht="13.5">
      <c r="A45" s="5"/>
      <c r="B45" s="26"/>
      <c r="C45" s="6" t="s">
        <v>25</v>
      </c>
      <c r="D45" s="22">
        <v>39500</v>
      </c>
      <c r="E45" s="32"/>
      <c r="F45" s="30"/>
      <c r="G45" s="30"/>
      <c r="H45" s="31"/>
      <c r="I45" s="7"/>
    </row>
    <row r="46" spans="1:9" ht="13.5">
      <c r="A46" s="5"/>
      <c r="B46" s="26"/>
      <c r="C46" s="6" t="s">
        <v>32</v>
      </c>
      <c r="D46" s="22">
        <v>160473</v>
      </c>
      <c r="E46" s="32"/>
      <c r="F46" s="30"/>
      <c r="G46" s="30"/>
      <c r="H46" s="31"/>
      <c r="I46" s="7"/>
    </row>
    <row r="47" spans="1:9" ht="13.5">
      <c r="A47" s="5"/>
      <c r="B47" s="26"/>
      <c r="C47" s="6"/>
      <c r="D47" s="6"/>
      <c r="E47" s="15"/>
      <c r="F47" s="15"/>
      <c r="G47" s="15"/>
      <c r="H47" s="7"/>
      <c r="I47" s="7"/>
    </row>
    <row r="48" spans="1:9" ht="13.5">
      <c r="A48" s="5">
        <v>11</v>
      </c>
      <c r="B48" s="26" t="s">
        <v>40</v>
      </c>
      <c r="C48" s="6">
        <v>611668</v>
      </c>
      <c r="D48" s="22">
        <f>SUM(D49:D51)</f>
        <v>611668</v>
      </c>
      <c r="E48" s="32">
        <f>(D48*100)/C48</f>
        <v>100</v>
      </c>
      <c r="F48" s="30">
        <v>0.334</v>
      </c>
      <c r="G48" s="30">
        <v>0.399</v>
      </c>
      <c r="H48" s="31">
        <f>((G48*100)/F48)-100</f>
        <v>19.46107784431139</v>
      </c>
      <c r="I48" s="7">
        <f>FLOOR(G48,0.00001)*D48</f>
        <v>244055.532</v>
      </c>
    </row>
    <row r="49" spans="1:9" ht="13.5">
      <c r="A49" s="5"/>
      <c r="B49" s="26"/>
      <c r="C49" s="6" t="s">
        <v>36</v>
      </c>
      <c r="D49" s="22">
        <v>39500</v>
      </c>
      <c r="E49" s="32"/>
      <c r="F49" s="30"/>
      <c r="G49" s="30"/>
      <c r="H49" s="31"/>
      <c r="I49" s="7"/>
    </row>
    <row r="50" spans="1:9" ht="13.5">
      <c r="A50" s="5"/>
      <c r="B50" s="26"/>
      <c r="C50" s="26" t="s">
        <v>27</v>
      </c>
      <c r="D50" s="22">
        <v>240000</v>
      </c>
      <c r="E50" s="15"/>
      <c r="F50" s="15"/>
      <c r="G50" s="15"/>
      <c r="H50" s="7"/>
      <c r="I50" s="7"/>
    </row>
    <row r="51" spans="1:9" ht="13.5">
      <c r="A51" s="5"/>
      <c r="B51" s="26"/>
      <c r="C51" s="26" t="s">
        <v>37</v>
      </c>
      <c r="D51" s="22">
        <v>332168</v>
      </c>
      <c r="E51" s="15"/>
      <c r="F51" s="15"/>
      <c r="G51" s="15"/>
      <c r="H51" s="7"/>
      <c r="I51" s="7"/>
    </row>
    <row r="52" spans="1:9" ht="13.5">
      <c r="A52" s="5"/>
      <c r="B52" s="26"/>
      <c r="C52" s="6"/>
      <c r="D52" s="6"/>
      <c r="E52" s="15"/>
      <c r="F52" s="15"/>
      <c r="G52" s="15"/>
      <c r="H52" s="7"/>
      <c r="I52" s="7"/>
    </row>
    <row r="53" spans="1:9" ht="13.5">
      <c r="A53" s="11"/>
      <c r="B53" s="17" t="s">
        <v>14</v>
      </c>
      <c r="C53" s="12">
        <f>SUM(C9:C52)</f>
        <v>7352548</v>
      </c>
      <c r="D53" s="20">
        <f>SUM(D10,D13,D20,D23,D26,D32,D35,D38,D41,D44,D48)</f>
        <v>6162981</v>
      </c>
      <c r="E53" s="27">
        <f>(D53*100)/C53</f>
        <v>83.8210236777781</v>
      </c>
      <c r="F53" s="21"/>
      <c r="G53" s="21"/>
      <c r="H53" s="13"/>
      <c r="I53" s="28">
        <f>SUM(I9:I52)</f>
        <v>2153007.013</v>
      </c>
    </row>
    <row r="54" spans="1:9" ht="13.5">
      <c r="A54" s="5"/>
      <c r="B54" s="14"/>
      <c r="C54" s="6"/>
      <c r="D54" s="6"/>
      <c r="E54" s="25"/>
      <c r="F54" s="15"/>
      <c r="G54" s="15"/>
      <c r="H54" s="7"/>
      <c r="I54" s="7"/>
    </row>
    <row r="55" spans="1:9" ht="13.5">
      <c r="A55" s="33" t="s">
        <v>22</v>
      </c>
      <c r="B55" s="34"/>
      <c r="C55" s="34"/>
      <c r="D55" s="34"/>
      <c r="E55" s="34"/>
      <c r="F55" s="34"/>
      <c r="G55" s="34"/>
      <c r="H55" s="34"/>
      <c r="I55" s="35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12</v>
      </c>
      <c r="B57" s="26" t="s">
        <v>41</v>
      </c>
      <c r="C57" s="6">
        <v>6129300</v>
      </c>
      <c r="D57" s="22">
        <f>SUM(D58)</f>
        <v>500000</v>
      </c>
      <c r="E57" s="32">
        <f>(D57*100)/C57</f>
        <v>8.157538381218084</v>
      </c>
      <c r="F57" s="30">
        <v>0.334</v>
      </c>
      <c r="G57" s="30">
        <v>0.334</v>
      </c>
      <c r="H57" s="31">
        <f>((G57*100)/F57)-100</f>
        <v>0</v>
      </c>
      <c r="I57" s="7">
        <f>FLOOR(G57,0.00001)*D57</f>
        <v>167000</v>
      </c>
    </row>
    <row r="58" spans="1:9" ht="13.5">
      <c r="A58" s="5"/>
      <c r="B58" s="26"/>
      <c r="C58" s="26" t="s">
        <v>37</v>
      </c>
      <c r="D58" s="22">
        <v>500000</v>
      </c>
      <c r="E58" s="15"/>
      <c r="F58" s="15"/>
      <c r="G58" s="15"/>
      <c r="H58" s="7"/>
      <c r="I58" s="7"/>
    </row>
    <row r="59" spans="1:9" ht="13.5">
      <c r="A59" s="5"/>
      <c r="B59" s="26"/>
      <c r="C59" s="6"/>
      <c r="D59" s="6"/>
      <c r="E59" s="15"/>
      <c r="F59" s="15"/>
      <c r="G59" s="15"/>
      <c r="H59" s="7"/>
      <c r="I59" s="7"/>
    </row>
    <row r="60" spans="1:9" ht="13.5">
      <c r="A60" s="5">
        <v>13</v>
      </c>
      <c r="B60" s="26" t="s">
        <v>42</v>
      </c>
      <c r="C60" s="6">
        <v>300000</v>
      </c>
      <c r="D60" s="22">
        <f>SUM(D61)</f>
        <v>300000</v>
      </c>
      <c r="E60" s="32">
        <f>(D60*100)/C60</f>
        <v>100</v>
      </c>
      <c r="F60" s="30">
        <v>0.334</v>
      </c>
      <c r="G60" s="30">
        <v>0.386</v>
      </c>
      <c r="H60" s="31">
        <f>((G60*100)/F60)-100</f>
        <v>15.568862275449106</v>
      </c>
      <c r="I60" s="7">
        <f>FLOOR(G60,0.00001)*D60</f>
        <v>115800</v>
      </c>
    </row>
    <row r="61" spans="1:9" ht="13.5">
      <c r="A61" s="5"/>
      <c r="B61" s="26"/>
      <c r="C61" s="26" t="s">
        <v>45</v>
      </c>
      <c r="D61" s="22">
        <v>300000</v>
      </c>
      <c r="E61" s="15"/>
      <c r="F61" s="15"/>
      <c r="G61" s="15"/>
      <c r="H61" s="7"/>
      <c r="I61" s="7"/>
    </row>
    <row r="62" spans="1:9" ht="13.5">
      <c r="A62" s="5"/>
      <c r="B62" s="26"/>
      <c r="C62" s="6"/>
      <c r="D62" s="6"/>
      <c r="E62" s="15"/>
      <c r="F62" s="15"/>
      <c r="G62" s="15"/>
      <c r="H62" s="7"/>
      <c r="I62" s="7"/>
    </row>
    <row r="63" spans="1:9" ht="13.5">
      <c r="A63" s="5">
        <v>14</v>
      </c>
      <c r="B63" s="26" t="s">
        <v>42</v>
      </c>
      <c r="C63" s="6">
        <v>175550</v>
      </c>
      <c r="D63" s="22">
        <f>SUM(D64)</f>
        <v>175550</v>
      </c>
      <c r="E63" s="32">
        <f>(D63*100)/C63</f>
        <v>100</v>
      </c>
      <c r="F63" s="30">
        <v>0.334</v>
      </c>
      <c r="G63" s="30">
        <v>0.384</v>
      </c>
      <c r="H63" s="31">
        <f>((G63*100)/F63)-100</f>
        <v>14.970059880239504</v>
      </c>
      <c r="I63" s="7">
        <f>FLOOR(G63,0.00001)*D63</f>
        <v>67411.2</v>
      </c>
    </row>
    <row r="64" spans="1:9" ht="13.5">
      <c r="A64" s="5"/>
      <c r="B64" s="26"/>
      <c r="C64" s="26" t="s">
        <v>45</v>
      </c>
      <c r="D64" s="22">
        <v>175550</v>
      </c>
      <c r="E64" s="15"/>
      <c r="F64" s="15"/>
      <c r="G64" s="15"/>
      <c r="H64" s="7"/>
      <c r="I64" s="7"/>
    </row>
    <row r="65" spans="1:9" ht="13.5">
      <c r="A65" s="5"/>
      <c r="B65" s="26"/>
      <c r="C65" s="6"/>
      <c r="D65" s="6"/>
      <c r="E65" s="15"/>
      <c r="F65" s="15"/>
      <c r="G65" s="15"/>
      <c r="H65" s="7"/>
      <c r="I65" s="7"/>
    </row>
    <row r="66" spans="1:9" ht="13.5">
      <c r="A66" s="5">
        <v>15</v>
      </c>
      <c r="B66" s="26" t="s">
        <v>43</v>
      </c>
      <c r="C66" s="6">
        <v>920540</v>
      </c>
      <c r="D66" s="22">
        <f>SUM(D67)</f>
        <v>0</v>
      </c>
      <c r="E66" s="37">
        <f>(D66*100)/C66</f>
        <v>0</v>
      </c>
      <c r="F66" s="30">
        <v>0.334</v>
      </c>
      <c r="G66" s="31">
        <v>0</v>
      </c>
      <c r="H66" s="31">
        <v>0</v>
      </c>
      <c r="I66" s="7">
        <f>FLOOR(G66,0.00001)*D66</f>
        <v>0</v>
      </c>
    </row>
    <row r="67" spans="1:9" ht="13.5">
      <c r="A67" s="5"/>
      <c r="B67" s="26"/>
      <c r="C67" s="26" t="s">
        <v>30</v>
      </c>
      <c r="D67" s="22"/>
      <c r="E67" s="15"/>
      <c r="F67" s="15"/>
      <c r="G67" s="15"/>
      <c r="H67" s="7"/>
      <c r="I67" s="7"/>
    </row>
    <row r="68" spans="1:9" ht="13.5">
      <c r="A68" s="5"/>
      <c r="B68" s="26"/>
      <c r="C68" s="6"/>
      <c r="D68" s="6"/>
      <c r="E68" s="15"/>
      <c r="F68" s="15"/>
      <c r="G68" s="15"/>
      <c r="H68" s="7"/>
      <c r="I68" s="7"/>
    </row>
    <row r="69" spans="1:9" ht="13.5">
      <c r="A69" s="5">
        <v>16</v>
      </c>
      <c r="B69" s="26" t="s">
        <v>44</v>
      </c>
      <c r="C69" s="6">
        <v>299299</v>
      </c>
      <c r="D69" s="22">
        <f>SUM(D70:D71)</f>
        <v>276500</v>
      </c>
      <c r="E69" s="32">
        <f>(D69*100)/C69</f>
        <v>92.38253385410576</v>
      </c>
      <c r="F69" s="30">
        <v>0.334</v>
      </c>
      <c r="G69" s="30">
        <v>0.34</v>
      </c>
      <c r="H69" s="31">
        <f>((G69*100)/F69)-100</f>
        <v>1.7964071856287376</v>
      </c>
      <c r="I69" s="7">
        <f>FLOOR(G69,0.00001)*D69</f>
        <v>94010</v>
      </c>
    </row>
    <row r="70" spans="1:9" ht="13.5">
      <c r="A70" s="5"/>
      <c r="B70" s="26"/>
      <c r="C70" s="6" t="s">
        <v>25</v>
      </c>
      <c r="D70" s="22">
        <v>158000</v>
      </c>
      <c r="E70" s="32"/>
      <c r="F70" s="30"/>
      <c r="G70" s="30"/>
      <c r="H70" s="31"/>
      <c r="I70" s="7"/>
    </row>
    <row r="71" spans="1:9" ht="13.5">
      <c r="A71" s="5"/>
      <c r="B71" s="26"/>
      <c r="C71" s="6" t="s">
        <v>32</v>
      </c>
      <c r="D71" s="22">
        <v>118500</v>
      </c>
      <c r="E71" s="32"/>
      <c r="F71" s="30"/>
      <c r="G71" s="30"/>
      <c r="H71" s="31"/>
      <c r="I71" s="7"/>
    </row>
    <row r="72" spans="1:9" ht="13.5">
      <c r="A72" s="5"/>
      <c r="B72" s="26"/>
      <c r="C72" s="6"/>
      <c r="D72" s="6"/>
      <c r="E72" s="15"/>
      <c r="F72" s="15"/>
      <c r="G72" s="15"/>
      <c r="H72" s="7"/>
      <c r="I72" s="7"/>
    </row>
    <row r="73" spans="1:9" ht="13.5">
      <c r="A73" s="5">
        <v>17</v>
      </c>
      <c r="B73" s="26" t="s">
        <v>24</v>
      </c>
      <c r="C73" s="6">
        <v>120000</v>
      </c>
      <c r="D73" s="22">
        <f>SUM(D74:D74)</f>
        <v>120000</v>
      </c>
      <c r="E73" s="32">
        <f>(D73*100)/C73</f>
        <v>100</v>
      </c>
      <c r="F73" s="30">
        <v>0.334</v>
      </c>
      <c r="G73" s="30">
        <v>0.35</v>
      </c>
      <c r="H73" s="31">
        <f>((G73*100)/F73)-100</f>
        <v>4.790419161676638</v>
      </c>
      <c r="I73" s="7">
        <f>FLOOR(G73,0.00001)*D73</f>
        <v>42000.00000000001</v>
      </c>
    </row>
    <row r="74" spans="1:9" ht="13.5">
      <c r="A74" s="5"/>
      <c r="B74" s="26"/>
      <c r="C74" s="6" t="s">
        <v>25</v>
      </c>
      <c r="D74" s="22">
        <v>120000</v>
      </c>
      <c r="E74" s="32"/>
      <c r="F74" s="30"/>
      <c r="G74" s="30"/>
      <c r="H74" s="31"/>
      <c r="I74" s="7"/>
    </row>
    <row r="75" spans="1:9" ht="13.5">
      <c r="A75" s="5"/>
      <c r="B75" s="26"/>
      <c r="C75" s="6"/>
      <c r="D75" s="6"/>
      <c r="E75" s="15"/>
      <c r="F75" s="15"/>
      <c r="G75" s="15"/>
      <c r="H75" s="7"/>
      <c r="I75" s="7"/>
    </row>
    <row r="76" spans="1:9" ht="13.5">
      <c r="A76" s="5">
        <v>18</v>
      </c>
      <c r="B76" s="26" t="s">
        <v>24</v>
      </c>
      <c r="C76" s="6">
        <v>145020</v>
      </c>
      <c r="D76" s="22">
        <f>SUM(D77)</f>
        <v>120000</v>
      </c>
      <c r="E76" s="32">
        <f>(D76*100)/C76</f>
        <v>82.74720728175424</v>
      </c>
      <c r="F76" s="30">
        <v>0.334</v>
      </c>
      <c r="G76" s="30">
        <v>0.35</v>
      </c>
      <c r="H76" s="31">
        <f>((G76*100)/F76)-100</f>
        <v>4.790419161676638</v>
      </c>
      <c r="I76" s="7">
        <f>FLOOR(G76,0.00001)*D76</f>
        <v>42000.00000000001</v>
      </c>
    </row>
    <row r="77" spans="1:9" ht="13.5">
      <c r="A77" s="5"/>
      <c r="B77" s="26"/>
      <c r="C77" s="26" t="s">
        <v>27</v>
      </c>
      <c r="D77" s="22">
        <v>120000</v>
      </c>
      <c r="E77" s="15"/>
      <c r="F77" s="15"/>
      <c r="G77" s="15"/>
      <c r="H77" s="7"/>
      <c r="I77" s="7"/>
    </row>
    <row r="78" spans="1:9" ht="13.5">
      <c r="A78" s="5"/>
      <c r="B78" s="26"/>
      <c r="C78" s="6"/>
      <c r="D78" s="6"/>
      <c r="E78" s="15"/>
      <c r="F78" s="15"/>
      <c r="G78" s="15"/>
      <c r="H78" s="7"/>
      <c r="I78" s="7"/>
    </row>
    <row r="79" spans="1:9" ht="13.5">
      <c r="A79" s="5">
        <v>19</v>
      </c>
      <c r="B79" s="26" t="s">
        <v>24</v>
      </c>
      <c r="C79" s="6">
        <v>769760</v>
      </c>
      <c r="D79" s="22">
        <f>SUM(D80:D82)</f>
        <v>757000</v>
      </c>
      <c r="E79" s="32">
        <f>(D79*100)/C79</f>
        <v>98.3423404697568</v>
      </c>
      <c r="F79" s="30">
        <v>0.334</v>
      </c>
      <c r="G79" s="30">
        <v>0.349</v>
      </c>
      <c r="H79" s="31">
        <f>((G79*100)/F79)-100</f>
        <v>4.491017964071844</v>
      </c>
      <c r="I79" s="7">
        <f>FLOOR(G79,0.00001)*D79</f>
        <v>264193</v>
      </c>
    </row>
    <row r="80" spans="1:9" ht="13.5">
      <c r="A80" s="5"/>
      <c r="B80" s="26"/>
      <c r="C80" s="6" t="s">
        <v>25</v>
      </c>
      <c r="D80" s="22">
        <v>437000</v>
      </c>
      <c r="E80" s="32"/>
      <c r="F80" s="30"/>
      <c r="G80" s="30"/>
      <c r="H80" s="31"/>
      <c r="I80" s="7"/>
    </row>
    <row r="81" spans="1:9" ht="13.5">
      <c r="A81" s="5"/>
      <c r="B81" s="26"/>
      <c r="C81" s="26" t="s">
        <v>46</v>
      </c>
      <c r="D81" s="22">
        <v>280000</v>
      </c>
      <c r="E81" s="15"/>
      <c r="F81" s="15"/>
      <c r="G81" s="15"/>
      <c r="H81" s="7"/>
      <c r="I81" s="7"/>
    </row>
    <row r="82" spans="1:9" ht="13.5">
      <c r="A82" s="5"/>
      <c r="B82" s="26"/>
      <c r="C82" s="26" t="s">
        <v>27</v>
      </c>
      <c r="D82" s="22">
        <v>40000</v>
      </c>
      <c r="E82" s="15"/>
      <c r="F82" s="15"/>
      <c r="G82" s="15"/>
      <c r="H82" s="7"/>
      <c r="I82" s="7"/>
    </row>
    <row r="83" spans="1:9" ht="13.5">
      <c r="A83" s="5"/>
      <c r="B83" s="26"/>
      <c r="C83" s="6"/>
      <c r="D83" s="6"/>
      <c r="E83" s="15"/>
      <c r="F83" s="15"/>
      <c r="G83" s="15"/>
      <c r="H83" s="7"/>
      <c r="I83" s="7"/>
    </row>
    <row r="84" spans="1:9" ht="13.5">
      <c r="A84" s="5">
        <v>20</v>
      </c>
      <c r="B84" s="26" t="s">
        <v>24</v>
      </c>
      <c r="C84" s="6">
        <v>691380</v>
      </c>
      <c r="D84" s="22">
        <f>SUM(D85)</f>
        <v>691380</v>
      </c>
      <c r="E84" s="32">
        <f>(D84*100)/C84</f>
        <v>100</v>
      </c>
      <c r="F84" s="30">
        <v>0.334</v>
      </c>
      <c r="G84" s="30">
        <v>0.334</v>
      </c>
      <c r="H84" s="31">
        <f>((G84*100)/F84)-100</f>
        <v>0</v>
      </c>
      <c r="I84" s="7">
        <f>FLOOR(G84,0.00001)*D84</f>
        <v>230920.92</v>
      </c>
    </row>
    <row r="85" spans="1:9" ht="13.5">
      <c r="A85" s="5"/>
      <c r="B85" s="26"/>
      <c r="C85" s="6" t="s">
        <v>25</v>
      </c>
      <c r="D85" s="22">
        <v>691380</v>
      </c>
      <c r="E85" s="15"/>
      <c r="F85" s="15"/>
      <c r="G85" s="15"/>
      <c r="H85" s="7"/>
      <c r="I85" s="7"/>
    </row>
    <row r="86" spans="1:9" ht="13.5">
      <c r="A86" s="5"/>
      <c r="B86" s="26"/>
      <c r="C86" s="6"/>
      <c r="D86" s="6"/>
      <c r="E86" s="15"/>
      <c r="F86" s="15"/>
      <c r="G86" s="15"/>
      <c r="H86" s="7"/>
      <c r="I86" s="7"/>
    </row>
    <row r="87" spans="1:9" ht="13.5">
      <c r="A87" s="5">
        <v>21</v>
      </c>
      <c r="B87" s="26" t="s">
        <v>47</v>
      </c>
      <c r="C87" s="6">
        <v>300000</v>
      </c>
      <c r="D87" s="22">
        <f>SUM(D88:D89)</f>
        <v>278500</v>
      </c>
      <c r="E87" s="32">
        <f>(D87*100)/C87</f>
        <v>92.83333333333333</v>
      </c>
      <c r="F87" s="30">
        <v>0.334</v>
      </c>
      <c r="G87" s="30">
        <v>0.346</v>
      </c>
      <c r="H87" s="31">
        <f>((G87*100)/F87)-100</f>
        <v>3.592814371257461</v>
      </c>
      <c r="I87" s="7">
        <f>FLOOR(G87,0.00001)*D87</f>
        <v>96361.00000000001</v>
      </c>
    </row>
    <row r="88" spans="1:9" ht="13.5">
      <c r="A88" s="5"/>
      <c r="B88" s="26"/>
      <c r="C88" s="6" t="s">
        <v>25</v>
      </c>
      <c r="D88" s="22">
        <v>118500</v>
      </c>
      <c r="E88" s="32"/>
      <c r="F88" s="30"/>
      <c r="G88" s="30"/>
      <c r="H88" s="31"/>
      <c r="I88" s="7"/>
    </row>
    <row r="89" spans="1:9" ht="13.5">
      <c r="A89" s="5"/>
      <c r="B89" s="26"/>
      <c r="C89" s="6" t="s">
        <v>32</v>
      </c>
      <c r="D89" s="22">
        <v>160000</v>
      </c>
      <c r="E89" s="32"/>
      <c r="F89" s="30"/>
      <c r="G89" s="30"/>
      <c r="H89" s="31"/>
      <c r="I89" s="7"/>
    </row>
    <row r="90" spans="1:9" ht="13.5">
      <c r="A90" s="5"/>
      <c r="B90" s="26"/>
      <c r="C90" s="6"/>
      <c r="D90" s="6"/>
      <c r="E90" s="15"/>
      <c r="F90" s="15"/>
      <c r="G90" s="15"/>
      <c r="H90" s="7"/>
      <c r="I90" s="7"/>
    </row>
    <row r="91" spans="1:9" ht="13.5">
      <c r="A91" s="5">
        <v>22</v>
      </c>
      <c r="B91" s="26" t="s">
        <v>47</v>
      </c>
      <c r="C91" s="6">
        <v>0</v>
      </c>
      <c r="D91" s="22">
        <f>SUM(D92:D92)</f>
        <v>0</v>
      </c>
      <c r="E91" s="6">
        <v>0</v>
      </c>
      <c r="F91" s="6">
        <v>0</v>
      </c>
      <c r="G91" s="6">
        <v>0</v>
      </c>
      <c r="H91" s="31">
        <v>0</v>
      </c>
      <c r="I91" s="7">
        <f>FLOOR(G91,0.00001)*D91</f>
        <v>0</v>
      </c>
    </row>
    <row r="92" spans="1:9" ht="13.5">
      <c r="A92" s="5"/>
      <c r="B92" s="26"/>
      <c r="C92" s="6" t="s">
        <v>48</v>
      </c>
      <c r="D92" s="22"/>
      <c r="E92" s="32"/>
      <c r="F92" s="30"/>
      <c r="G92" s="30"/>
      <c r="H92" s="31"/>
      <c r="I92" s="7"/>
    </row>
    <row r="93" spans="1:9" ht="13.5">
      <c r="A93" s="5"/>
      <c r="B93" s="26"/>
      <c r="C93" s="6"/>
      <c r="D93" s="6"/>
      <c r="E93" s="15"/>
      <c r="F93" s="15"/>
      <c r="G93" s="15"/>
      <c r="H93" s="7"/>
      <c r="I93" s="7"/>
    </row>
    <row r="94" spans="1:9" ht="13.5">
      <c r="A94" s="11"/>
      <c r="B94" s="17" t="s">
        <v>14</v>
      </c>
      <c r="C94" s="12">
        <f>SUM(C56:C93)</f>
        <v>9850849</v>
      </c>
      <c r="D94" s="20">
        <f>SUM(D57,D60,D63,D66,D69,D73,D76,D79,D84,D87,D91)</f>
        <v>3218930</v>
      </c>
      <c r="E94" s="27">
        <f>(D94*100)/C94</f>
        <v>32.67667588854524</v>
      </c>
      <c r="F94" s="21"/>
      <c r="G94" s="21"/>
      <c r="H94" s="13"/>
      <c r="I94" s="28">
        <f>SUM(I56:I93)</f>
        <v>1119696.12</v>
      </c>
    </row>
    <row r="95" ht="12.75">
      <c r="C95" s="16"/>
    </row>
    <row r="96" spans="1:9" ht="13.5">
      <c r="A96" s="33" t="s">
        <v>19</v>
      </c>
      <c r="B96" s="34"/>
      <c r="C96" s="34"/>
      <c r="D96" s="34"/>
      <c r="E96" s="34"/>
      <c r="F96" s="34"/>
      <c r="G96" s="34"/>
      <c r="H96" s="34"/>
      <c r="I96" s="35"/>
    </row>
    <row r="97" spans="1:9" ht="13.5">
      <c r="A97" s="9"/>
      <c r="B97" s="9"/>
      <c r="C97" s="9"/>
      <c r="D97" s="9"/>
      <c r="E97" s="9"/>
      <c r="F97" s="9"/>
      <c r="G97" s="9"/>
      <c r="H97" s="9"/>
      <c r="I97" s="10"/>
    </row>
    <row r="98" spans="1:9" ht="13.5">
      <c r="A98" s="5">
        <v>23</v>
      </c>
      <c r="B98" s="26" t="s">
        <v>49</v>
      </c>
      <c r="C98" s="6">
        <v>8794147</v>
      </c>
      <c r="D98" s="22">
        <f>SUM(D99:D103)</f>
        <v>6525900</v>
      </c>
      <c r="E98" s="32">
        <f>(D98*100)/C98</f>
        <v>74.20731083981198</v>
      </c>
      <c r="F98" s="30">
        <v>0.275</v>
      </c>
      <c r="G98" s="30">
        <v>0.275</v>
      </c>
      <c r="H98" s="31">
        <v>0</v>
      </c>
      <c r="I98" s="7">
        <f>FLOOR(G98,0.00001)*D98</f>
        <v>1794622.5000000002</v>
      </c>
    </row>
    <row r="99" spans="1:9" ht="13.5">
      <c r="A99" s="5"/>
      <c r="B99" s="26"/>
      <c r="C99" s="6" t="s">
        <v>28</v>
      </c>
      <c r="D99" s="22">
        <v>800000</v>
      </c>
      <c r="E99" s="32"/>
      <c r="F99" s="30"/>
      <c r="G99" s="30"/>
      <c r="H99" s="31"/>
      <c r="I99" s="7"/>
    </row>
    <row r="100" spans="1:9" ht="13.5">
      <c r="A100" s="5"/>
      <c r="B100" s="26"/>
      <c r="C100" s="6" t="s">
        <v>50</v>
      </c>
      <c r="D100" s="22">
        <v>180000</v>
      </c>
      <c r="E100" s="32"/>
      <c r="F100" s="30"/>
      <c r="G100" s="30"/>
      <c r="H100" s="31"/>
      <c r="I100" s="7"/>
    </row>
    <row r="101" spans="1:9" ht="13.5">
      <c r="A101" s="5"/>
      <c r="B101" s="26"/>
      <c r="C101" s="6" t="s">
        <v>34</v>
      </c>
      <c r="D101" s="22">
        <v>1740000</v>
      </c>
      <c r="E101" s="32"/>
      <c r="F101" s="30"/>
      <c r="G101" s="30"/>
      <c r="H101" s="31"/>
      <c r="I101" s="7"/>
    </row>
    <row r="102" spans="1:9" ht="13.5">
      <c r="A102" s="5"/>
      <c r="B102" s="26"/>
      <c r="C102" s="6" t="s">
        <v>25</v>
      </c>
      <c r="D102" s="22">
        <v>3805900</v>
      </c>
      <c r="E102" s="32"/>
      <c r="F102" s="30"/>
      <c r="G102" s="30"/>
      <c r="H102" s="31"/>
      <c r="I102" s="7"/>
    </row>
    <row r="103" spans="1:9" ht="13.5">
      <c r="A103" s="5"/>
      <c r="B103" s="26"/>
      <c r="C103" s="6"/>
      <c r="D103" s="6"/>
      <c r="E103" s="15"/>
      <c r="F103" s="15"/>
      <c r="G103" s="15"/>
      <c r="H103" s="7"/>
      <c r="I103" s="7"/>
    </row>
    <row r="104" spans="1:9" ht="13.5">
      <c r="A104" s="5">
        <v>24</v>
      </c>
      <c r="B104" s="26" t="s">
        <v>49</v>
      </c>
      <c r="C104" s="6">
        <v>1110000</v>
      </c>
      <c r="D104" s="22">
        <f>SUM(D105:D106)</f>
        <v>360000</v>
      </c>
      <c r="E104" s="32">
        <f>(D104*100)/C104</f>
        <v>32.432432432432435</v>
      </c>
      <c r="F104" s="30">
        <v>0.275</v>
      </c>
      <c r="G104" s="30">
        <v>0.275</v>
      </c>
      <c r="H104" s="31">
        <f>((G104*100)/F104)-100</f>
        <v>0</v>
      </c>
      <c r="I104" s="7">
        <f>FLOOR(G104,0.00001)*D104</f>
        <v>99000.00000000001</v>
      </c>
    </row>
    <row r="105" spans="1:9" ht="13.5">
      <c r="A105" s="5"/>
      <c r="B105" s="26"/>
      <c r="C105" s="6" t="s">
        <v>50</v>
      </c>
      <c r="D105" s="22">
        <v>240000</v>
      </c>
      <c r="E105" s="32"/>
      <c r="F105" s="30"/>
      <c r="G105" s="30"/>
      <c r="H105" s="31"/>
      <c r="I105" s="7"/>
    </row>
    <row r="106" spans="1:9" ht="13.5">
      <c r="A106" s="5"/>
      <c r="B106" s="26"/>
      <c r="C106" s="26" t="s">
        <v>29</v>
      </c>
      <c r="D106" s="22">
        <v>120000</v>
      </c>
      <c r="E106" s="15"/>
      <c r="F106" s="15"/>
      <c r="G106" s="15"/>
      <c r="H106" s="7"/>
      <c r="I106" s="7"/>
    </row>
    <row r="107" spans="1:9" ht="13.5">
      <c r="A107" s="5"/>
      <c r="B107" s="26"/>
      <c r="C107" s="6"/>
      <c r="D107" s="6"/>
      <c r="E107" s="15"/>
      <c r="F107" s="15"/>
      <c r="G107" s="15"/>
      <c r="H107" s="7"/>
      <c r="I107" s="7"/>
    </row>
    <row r="108" spans="1:9" ht="13.5">
      <c r="A108" s="11"/>
      <c r="B108" s="17" t="s">
        <v>14</v>
      </c>
      <c r="C108" s="12">
        <f>SUM(C97:C107)</f>
        <v>9904147</v>
      </c>
      <c r="D108" s="20">
        <f>SUM(D98,D104)</f>
        <v>6885900</v>
      </c>
      <c r="E108" s="27">
        <f>(D108*100)/C108</f>
        <v>69.52542202776272</v>
      </c>
      <c r="F108" s="21"/>
      <c r="G108" s="21"/>
      <c r="H108" s="13"/>
      <c r="I108" s="28">
        <f>SUM(I97:I107)</f>
        <v>1893622.5000000002</v>
      </c>
    </row>
    <row r="109" ht="12.75">
      <c r="C109" s="16"/>
    </row>
    <row r="110" spans="1:9" ht="13.5">
      <c r="A110" s="18"/>
      <c r="B110" s="17" t="s">
        <v>12</v>
      </c>
      <c r="C110" s="20">
        <f>SUM(C53,C94,C108)</f>
        <v>27107544</v>
      </c>
      <c r="D110" s="20">
        <f>SUM(D53,D94,D108)</f>
        <v>16267811</v>
      </c>
      <c r="E110" s="27">
        <f>(D110*100)/C110</f>
        <v>60.012116922137984</v>
      </c>
      <c r="F110" s="19"/>
      <c r="G110" s="19"/>
      <c r="H110" s="19"/>
      <c r="I110" s="29">
        <f>SUM(I53,I94,I108)</f>
        <v>5166325.633</v>
      </c>
    </row>
    <row r="111" ht="12.75">
      <c r="C111" s="16"/>
    </row>
    <row r="112" ht="12.75">
      <c r="C112" s="16"/>
    </row>
    <row r="113" spans="2:3" ht="13.5">
      <c r="B113" s="5"/>
      <c r="C113" s="16"/>
    </row>
    <row r="114" spans="2:3" ht="13.5">
      <c r="B114" s="5"/>
      <c r="C114" s="16"/>
    </row>
    <row r="115" spans="2:3" ht="13.5">
      <c r="B115" s="5"/>
      <c r="C115" s="16"/>
    </row>
    <row r="116" spans="2:3" ht="13.5">
      <c r="B116" s="5"/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</sheetData>
  <mergeCells count="4">
    <mergeCell ref="A96:I96"/>
    <mergeCell ref="A8:I8"/>
    <mergeCell ref="A2:I2"/>
    <mergeCell ref="A55:I5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2007-09-20T17:43:50Z</dcterms:modified>
  <cp:category/>
  <cp:version/>
  <cp:contentType/>
  <cp:contentStatus/>
</cp:coreProperties>
</file>