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<sst xmlns="http://schemas.openxmlformats.org/spreadsheetml/2006/main" count="68" uniqueCount="44">
  <si>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</si>
  <si>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</si>
  <si>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</si>
  <si>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</si>
  <si>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</si>
  <si>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</si>
  <si>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</si>
  <si>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</si>
  <si>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</si>
  <si>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</si>
  <si>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</si>
  <si>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</si>
  <si>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</si>
  <si>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</si>
  <si>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</si>
  <si>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</si>
  <si>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</si>
  <si>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</si>
  <si>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</si>
  <si>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</si>
  <si>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Chapadão do Céu</t>
  </si>
  <si>
    <t>Jataí</t>
  </si>
  <si>
    <t>Parauna</t>
  </si>
  <si>
    <t>Porteirão</t>
  </si>
  <si>
    <t>MS</t>
  </si>
  <si>
    <t>Rondonopolis</t>
  </si>
  <si>
    <t>GO</t>
  </si>
  <si>
    <t>Palmeiras de Goias</t>
  </si>
  <si>
    <t>Campo Grande</t>
  </si>
  <si>
    <t>Maracaju</t>
  </si>
  <si>
    <t>Rio Brilhante</t>
  </si>
  <si>
    <t>São Gabriel do Oeste</t>
  </si>
  <si>
    <t>Sindrolândia</t>
  </si>
  <si>
    <t>BNM</t>
  </si>
  <si>
    <t xml:space="preserve"> BCMCO</t>
  </si>
  <si>
    <t>BHCP</t>
  </si>
  <si>
    <t>BBM GO</t>
  </si>
  <si>
    <t xml:space="preserve"> BBM UB</t>
  </si>
  <si>
    <t>BMR</t>
  </si>
  <si>
    <t>BBSB</t>
  </si>
  <si>
    <t xml:space="preserve"> BBM CE</t>
  </si>
  <si>
    <t xml:space="preserve"> BNM</t>
  </si>
  <si>
    <t xml:space="preserve"> RETIRADO</t>
  </si>
  <si>
    <t>AVISO DE VENDA DE MILHO EM GRÃOS – VEP Nº 502/07- 06/09/2007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</si>
</sst>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26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9000</v>
      </c>
      <c r="D10" s="22">
        <f>SUM(D11)</f>
        <v>0</v>
      </c>
      <c r="E10" s="32">
        <f>(D10*100)/C10</f>
        <v>0</v>
      </c>
      <c r="F10" s="30">
        <v>0.317</v>
      </c>
      <c r="G10" s="30"/>
      <c r="H10" s="31">
        <v>0</v>
      </c>
      <c r="I10" s="7">
        <f>FLOOR(G10,0.00001)*D10</f>
        <v>0</v>
      </c>
    </row>
    <row r="11" spans="1:9" ht="13.5">
      <c r="A11" s="5"/>
      <c r="B11" s="26"/>
      <c r="C11" s="26" t="s">
        <v>42</v>
      </c>
      <c r="D11" s="22"/>
      <c r="E11" s="15"/>
      <c r="F11" s="15"/>
      <c r="G11" s="15"/>
      <c r="H11" s="7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21</v>
      </c>
      <c r="C13" s="6">
        <v>3000</v>
      </c>
      <c r="D13" s="22">
        <f>SUM(D14)</f>
        <v>0</v>
      </c>
      <c r="E13" s="32">
        <f>(D13*100)/C13</f>
        <v>0</v>
      </c>
      <c r="F13" s="30">
        <v>0.317</v>
      </c>
      <c r="G13" s="30"/>
      <c r="H13" s="31">
        <v>0</v>
      </c>
      <c r="I13" s="7">
        <f>FLOOR(G13,0.00001)*D13</f>
        <v>0</v>
      </c>
    </row>
    <row r="14" spans="1:9" ht="13.5">
      <c r="A14" s="5"/>
      <c r="B14" s="26"/>
      <c r="C14" s="26" t="s">
        <v>42</v>
      </c>
      <c r="D14" s="22"/>
      <c r="E14" s="15"/>
      <c r="F14" s="15"/>
      <c r="G14" s="15"/>
      <c r="H14" s="7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21</v>
      </c>
      <c r="C16" s="6">
        <v>2000</v>
      </c>
      <c r="D16" s="22">
        <f>SUM(D17)</f>
        <v>0</v>
      </c>
      <c r="E16" s="32">
        <f>(D16*100)/C16</f>
        <v>0</v>
      </c>
      <c r="F16" s="30">
        <v>0.317</v>
      </c>
      <c r="G16" s="30"/>
      <c r="H16" s="31">
        <v>0</v>
      </c>
      <c r="I16" s="7">
        <f>FLOOR(G16,0.00001)*D16</f>
        <v>0</v>
      </c>
    </row>
    <row r="17" spans="1:9" ht="13.5">
      <c r="A17" s="5"/>
      <c r="B17" s="26"/>
      <c r="C17" s="26" t="s">
        <v>42</v>
      </c>
      <c r="D17" s="22"/>
      <c r="E17" s="15"/>
      <c r="F17" s="15"/>
      <c r="G17" s="15"/>
      <c r="H17" s="7"/>
      <c r="I17" s="7"/>
    </row>
    <row r="18" spans="1:9" ht="13.5">
      <c r="A18" s="5"/>
      <c r="B18" s="26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6" t="s">
        <v>27</v>
      </c>
      <c r="C19" s="6">
        <v>143110</v>
      </c>
      <c r="D19" s="22">
        <f>SUM(D20:D21)</f>
        <v>69500</v>
      </c>
      <c r="E19" s="32">
        <f>(D19*100)/C19</f>
        <v>48.56404164628607</v>
      </c>
      <c r="F19" s="30">
        <v>0.317</v>
      </c>
      <c r="G19" s="30">
        <v>0.345</v>
      </c>
      <c r="H19" s="31">
        <f>((G19*100)/F19)-100</f>
        <v>8.83280757097792</v>
      </c>
      <c r="I19" s="7">
        <f>FLOOR(G19,0.00001)*D19</f>
        <v>23977.500000000004</v>
      </c>
    </row>
    <row r="20" spans="1:9" ht="13.5">
      <c r="A20" s="5"/>
      <c r="B20" s="26"/>
      <c r="C20" s="6" t="s">
        <v>33</v>
      </c>
      <c r="D20" s="22">
        <v>30000</v>
      </c>
      <c r="E20" s="32"/>
      <c r="F20" s="30"/>
      <c r="G20" s="30"/>
      <c r="H20" s="31"/>
      <c r="I20" s="7"/>
    </row>
    <row r="21" spans="1:9" ht="13.5">
      <c r="A21" s="5"/>
      <c r="B21" s="26"/>
      <c r="C21" s="26" t="s">
        <v>34</v>
      </c>
      <c r="D21" s="22">
        <v>39500</v>
      </c>
      <c r="E21" s="15"/>
      <c r="F21" s="15"/>
      <c r="G21" s="15"/>
      <c r="H21" s="7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5">
        <v>5</v>
      </c>
      <c r="B23" s="26" t="s">
        <v>22</v>
      </c>
      <c r="C23" s="6">
        <v>51640</v>
      </c>
      <c r="D23" s="22">
        <f>SUM(D24)</f>
        <v>51640</v>
      </c>
      <c r="E23" s="32">
        <f>(D23*100)/C23</f>
        <v>100</v>
      </c>
      <c r="F23" s="30">
        <v>0.317</v>
      </c>
      <c r="G23" s="30">
        <v>0.335</v>
      </c>
      <c r="H23" s="31">
        <f>((G23*100)/F23)-100</f>
        <v>5.678233438485805</v>
      </c>
      <c r="I23" s="7">
        <f>FLOOR(G23,0.00001)*D23</f>
        <v>17299.4</v>
      </c>
    </row>
    <row r="24" spans="1:9" ht="13.5">
      <c r="A24" s="5"/>
      <c r="B24" s="26"/>
      <c r="C24" s="26" t="s">
        <v>40</v>
      </c>
      <c r="D24" s="22">
        <v>51640</v>
      </c>
      <c r="E24" s="15"/>
      <c r="F24" s="15"/>
      <c r="G24" s="15"/>
      <c r="H24" s="7"/>
      <c r="I24" s="7"/>
    </row>
    <row r="25" spans="1:9" ht="13.5">
      <c r="A25" s="5"/>
      <c r="B25" s="26"/>
      <c r="C25" s="6"/>
      <c r="D25" s="6"/>
      <c r="E25" s="15"/>
      <c r="F25" s="15"/>
      <c r="G25" s="15"/>
      <c r="H25" s="7"/>
      <c r="I25" s="7"/>
    </row>
    <row r="26" spans="1:9" ht="13.5">
      <c r="A26" s="5">
        <v>6</v>
      </c>
      <c r="B26" s="26" t="s">
        <v>22</v>
      </c>
      <c r="C26" s="6">
        <v>300290</v>
      </c>
      <c r="D26" s="22">
        <f>SUM(D27)</f>
        <v>300290</v>
      </c>
      <c r="E26" s="32">
        <f>(D26*100)/C26</f>
        <v>100</v>
      </c>
      <c r="F26" s="30">
        <v>0.317</v>
      </c>
      <c r="G26" s="30">
        <v>0.335</v>
      </c>
      <c r="H26" s="31">
        <f>((G26*100)/F26)-100</f>
        <v>5.678233438485805</v>
      </c>
      <c r="I26" s="7">
        <f>FLOOR(G26,0.00001)*D26</f>
        <v>100597.15000000001</v>
      </c>
    </row>
    <row r="27" spans="1:9" ht="13.5">
      <c r="A27" s="5"/>
      <c r="B27" s="26"/>
      <c r="C27" s="26" t="s">
        <v>40</v>
      </c>
      <c r="D27" s="22">
        <v>300290</v>
      </c>
      <c r="E27" s="15"/>
      <c r="F27" s="15"/>
      <c r="G27" s="15"/>
      <c r="H27" s="7"/>
      <c r="I27" s="7"/>
    </row>
    <row r="28" spans="1:9" ht="13.5">
      <c r="A28" s="5"/>
      <c r="B28" s="26"/>
      <c r="C28" s="6"/>
      <c r="D28" s="6"/>
      <c r="E28" s="15"/>
      <c r="F28" s="15"/>
      <c r="G28" s="15"/>
      <c r="H28" s="7"/>
      <c r="I28" s="7"/>
    </row>
    <row r="29" spans="1:9" ht="13.5">
      <c r="A29" s="5">
        <v>7</v>
      </c>
      <c r="B29" s="26" t="s">
        <v>23</v>
      </c>
      <c r="C29" s="6">
        <v>1514396</v>
      </c>
      <c r="D29" s="22">
        <f>SUM(D30:D32)</f>
        <v>1500060</v>
      </c>
      <c r="E29" s="32">
        <f>(D29*100)/C29</f>
        <v>99.05335196342304</v>
      </c>
      <c r="F29" s="30">
        <v>0.317</v>
      </c>
      <c r="G29" s="30">
        <v>0.339</v>
      </c>
      <c r="H29" s="31">
        <f>((G29*100)/F29)-100</f>
        <v>6.940063091482671</v>
      </c>
      <c r="I29" s="7">
        <f>FLOOR(G29,0.00001)*D29</f>
        <v>508520.34</v>
      </c>
    </row>
    <row r="30" spans="1:9" ht="13.5">
      <c r="A30" s="5"/>
      <c r="B30" s="26"/>
      <c r="C30" s="6" t="s">
        <v>35</v>
      </c>
      <c r="D30" s="22">
        <v>125560</v>
      </c>
      <c r="E30" s="32"/>
      <c r="F30" s="30"/>
      <c r="G30" s="30"/>
      <c r="H30" s="31"/>
      <c r="I30" s="7"/>
    </row>
    <row r="31" spans="1:9" ht="13.5">
      <c r="A31" s="5"/>
      <c r="B31" s="26"/>
      <c r="C31" s="6" t="s">
        <v>36</v>
      </c>
      <c r="D31" s="22">
        <v>120000</v>
      </c>
      <c r="E31" s="32"/>
      <c r="F31" s="30"/>
      <c r="G31" s="30"/>
      <c r="H31" s="31"/>
      <c r="I31" s="7"/>
    </row>
    <row r="32" spans="1:9" ht="13.5">
      <c r="A32" s="5"/>
      <c r="B32" s="26"/>
      <c r="C32" s="26" t="s">
        <v>37</v>
      </c>
      <c r="D32" s="22">
        <v>1254500</v>
      </c>
      <c r="E32" s="15"/>
      <c r="F32" s="15"/>
      <c r="G32" s="15"/>
      <c r="H32" s="7"/>
      <c r="I32" s="7"/>
    </row>
    <row r="33" spans="1:9" ht="13.5">
      <c r="A33" s="5"/>
      <c r="B33" s="26"/>
      <c r="C33" s="6"/>
      <c r="D33" s="6"/>
      <c r="E33" s="15"/>
      <c r="F33" s="15"/>
      <c r="G33" s="15"/>
      <c r="H33" s="7"/>
      <c r="I33" s="7"/>
    </row>
    <row r="34" spans="1:9" ht="13.5">
      <c r="A34" s="11"/>
      <c r="B34" s="17" t="s">
        <v>14</v>
      </c>
      <c r="C34" s="12">
        <f>SUM(C9:C33)</f>
        <v>2023436</v>
      </c>
      <c r="D34" s="20">
        <f>SUM(D10,D13,D16,D19,D23,D26,D29)</f>
        <v>1921490</v>
      </c>
      <c r="E34" s="27">
        <f>(D34*100)/C34</f>
        <v>94.96173835001453</v>
      </c>
      <c r="F34" s="21"/>
      <c r="G34" s="21"/>
      <c r="H34" s="13"/>
      <c r="I34" s="28">
        <f>SUM(I9:I33)</f>
        <v>650394.39</v>
      </c>
    </row>
    <row r="35" spans="1:9" ht="13.5">
      <c r="A35" s="5"/>
      <c r="B35" s="14"/>
      <c r="C35" s="6"/>
      <c r="D35" s="6"/>
      <c r="E35" s="25"/>
      <c r="F35" s="15"/>
      <c r="G35" s="15"/>
      <c r="H35" s="7"/>
      <c r="I35" s="7"/>
    </row>
    <row r="36" spans="1:9" ht="13.5">
      <c r="A36" s="33" t="s">
        <v>24</v>
      </c>
      <c r="B36" s="34"/>
      <c r="C36" s="34"/>
      <c r="D36" s="34"/>
      <c r="E36" s="34"/>
      <c r="F36" s="34"/>
      <c r="G36" s="34"/>
      <c r="H36" s="34"/>
      <c r="I36" s="35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8</v>
      </c>
      <c r="B38" s="26" t="s">
        <v>28</v>
      </c>
      <c r="C38" s="6">
        <v>5000000</v>
      </c>
      <c r="D38" s="22">
        <f>SUM(D39)</f>
        <v>960000</v>
      </c>
      <c r="E38" s="32">
        <f>(D38*100)/C38</f>
        <v>19.2</v>
      </c>
      <c r="F38" s="30">
        <v>0.317</v>
      </c>
      <c r="G38" s="30">
        <v>0.317</v>
      </c>
      <c r="H38" s="31">
        <f>((G38*100)/F38)-100</f>
        <v>0</v>
      </c>
      <c r="I38" s="7">
        <f>FLOOR(G38,0.00001)*D38</f>
        <v>304320</v>
      </c>
    </row>
    <row r="39" spans="1:9" ht="13.5">
      <c r="A39" s="5"/>
      <c r="B39" s="26"/>
      <c r="C39" s="26" t="s">
        <v>41</v>
      </c>
      <c r="D39" s="22">
        <v>960000</v>
      </c>
      <c r="E39" s="15"/>
      <c r="F39" s="15"/>
      <c r="G39" s="15"/>
      <c r="H39" s="7"/>
      <c r="I39" s="7"/>
    </row>
    <row r="40" spans="1:9" ht="13.5">
      <c r="A40" s="5"/>
      <c r="B40" s="26"/>
      <c r="C40" s="6"/>
      <c r="D40" s="6"/>
      <c r="E40" s="15"/>
      <c r="F40" s="15"/>
      <c r="G40" s="15"/>
      <c r="H40" s="7"/>
      <c r="I40" s="7"/>
    </row>
    <row r="41" spans="1:9" ht="13.5">
      <c r="A41" s="5">
        <v>9</v>
      </c>
      <c r="B41" s="26" t="s">
        <v>28</v>
      </c>
      <c r="C41" s="6">
        <v>3000000</v>
      </c>
      <c r="D41" s="22">
        <f>SUM(D42)</f>
        <v>0</v>
      </c>
      <c r="E41" s="32">
        <f>(D41*100)/C41</f>
        <v>0</v>
      </c>
      <c r="F41" s="30">
        <v>0.317</v>
      </c>
      <c r="G41" s="30"/>
      <c r="H41" s="31">
        <v>0</v>
      </c>
      <c r="I41" s="7">
        <f>FLOOR(G41,0.00001)*D41</f>
        <v>0</v>
      </c>
    </row>
    <row r="42" spans="1:9" ht="13.5">
      <c r="A42" s="5"/>
      <c r="B42" s="26"/>
      <c r="C42" s="26" t="s">
        <v>42</v>
      </c>
      <c r="D42" s="22"/>
      <c r="E42" s="15"/>
      <c r="F42" s="15"/>
      <c r="G42" s="15"/>
      <c r="H42" s="7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5">
        <v>10</v>
      </c>
      <c r="B44" s="26" t="s">
        <v>29</v>
      </c>
      <c r="C44" s="6">
        <v>4340000</v>
      </c>
      <c r="D44" s="22">
        <f>SUM(D45)</f>
        <v>0</v>
      </c>
      <c r="E44" s="32">
        <f>(D44*100)/C44</f>
        <v>0</v>
      </c>
      <c r="F44" s="30">
        <v>0.317</v>
      </c>
      <c r="G44" s="30"/>
      <c r="H44" s="31">
        <v>0</v>
      </c>
      <c r="I44" s="7">
        <f>FLOOR(G44,0.00001)*D44</f>
        <v>0</v>
      </c>
    </row>
    <row r="45" spans="1:9" ht="13.5">
      <c r="A45" s="5"/>
      <c r="B45" s="26"/>
      <c r="C45" s="26" t="s">
        <v>42</v>
      </c>
      <c r="D45" s="22"/>
      <c r="E45" s="15"/>
      <c r="F45" s="15"/>
      <c r="G45" s="15"/>
      <c r="H45" s="7"/>
      <c r="I45" s="7"/>
    </row>
    <row r="46" spans="1:9" ht="13.5">
      <c r="A46" s="5"/>
      <c r="B46" s="26"/>
      <c r="C46" s="6"/>
      <c r="D46" s="6"/>
      <c r="E46" s="15"/>
      <c r="F46" s="15"/>
      <c r="G46" s="15"/>
      <c r="H46" s="7"/>
      <c r="I46" s="7"/>
    </row>
    <row r="47" spans="1:9" ht="13.5">
      <c r="A47" s="5">
        <v>11</v>
      </c>
      <c r="B47" s="26" t="s">
        <v>30</v>
      </c>
      <c r="C47" s="6">
        <v>4900000</v>
      </c>
      <c r="D47" s="22">
        <f>SUM(D48)</f>
        <v>0</v>
      </c>
      <c r="E47" s="32">
        <f>(D47*100)/C47</f>
        <v>0</v>
      </c>
      <c r="F47" s="30">
        <v>0.317</v>
      </c>
      <c r="G47" s="30"/>
      <c r="H47" s="31">
        <v>0</v>
      </c>
      <c r="I47" s="7">
        <f>FLOOR(G47,0.00001)*D47</f>
        <v>0</v>
      </c>
    </row>
    <row r="48" spans="1:9" ht="13.5">
      <c r="A48" s="5"/>
      <c r="B48" s="26"/>
      <c r="C48" s="26" t="s">
        <v>42</v>
      </c>
      <c r="D48" s="22"/>
      <c r="E48" s="15"/>
      <c r="F48" s="15"/>
      <c r="G48" s="15"/>
      <c r="H48" s="7"/>
      <c r="I48" s="7"/>
    </row>
    <row r="49" spans="1:9" ht="13.5">
      <c r="A49" s="5"/>
      <c r="B49" s="26"/>
      <c r="C49" s="6"/>
      <c r="D49" s="6"/>
      <c r="E49" s="15"/>
      <c r="F49" s="15"/>
      <c r="G49" s="15"/>
      <c r="H49" s="7"/>
      <c r="I49" s="7"/>
    </row>
    <row r="50" spans="1:9" ht="13.5">
      <c r="A50" s="5">
        <v>12</v>
      </c>
      <c r="B50" s="26" t="s">
        <v>31</v>
      </c>
      <c r="C50" s="6">
        <v>8000000</v>
      </c>
      <c r="D50" s="22">
        <f>SUM(D51:D54)</f>
        <v>7904500</v>
      </c>
      <c r="E50" s="32">
        <f>(D50*100)/C50</f>
        <v>98.80625</v>
      </c>
      <c r="F50" s="30">
        <v>0.317</v>
      </c>
      <c r="G50" s="30">
        <v>0.317</v>
      </c>
      <c r="H50" s="31">
        <f>((G50*100)/F50)-100</f>
        <v>0</v>
      </c>
      <c r="I50" s="7">
        <f>FLOOR(G50,0.00001)*D50</f>
        <v>2505726.5</v>
      </c>
    </row>
    <row r="51" spans="1:9" ht="13.5">
      <c r="A51" s="5"/>
      <c r="B51" s="26"/>
      <c r="C51" s="6" t="s">
        <v>38</v>
      </c>
      <c r="D51" s="22">
        <v>2800000</v>
      </c>
      <c r="E51" s="32"/>
      <c r="F51" s="30"/>
      <c r="G51" s="30"/>
      <c r="H51" s="31"/>
      <c r="I51" s="7"/>
    </row>
    <row r="52" spans="1:9" ht="13.5">
      <c r="A52" s="5"/>
      <c r="B52" s="26"/>
      <c r="C52" s="6" t="s">
        <v>39</v>
      </c>
      <c r="D52" s="22">
        <v>2280000</v>
      </c>
      <c r="E52" s="32"/>
      <c r="F52" s="30"/>
      <c r="G52" s="30"/>
      <c r="H52" s="31"/>
      <c r="I52" s="7"/>
    </row>
    <row r="53" spans="1:9" ht="13.5">
      <c r="A53" s="5"/>
      <c r="B53" s="26"/>
      <c r="C53" s="26" t="s">
        <v>37</v>
      </c>
      <c r="D53" s="22">
        <v>1224500</v>
      </c>
      <c r="E53" s="15"/>
      <c r="F53" s="15"/>
      <c r="G53" s="15"/>
      <c r="H53" s="7"/>
      <c r="I53" s="7"/>
    </row>
    <row r="54" spans="1:9" ht="13.5">
      <c r="A54" s="5"/>
      <c r="B54" s="26"/>
      <c r="C54" s="26" t="s">
        <v>40</v>
      </c>
      <c r="D54" s="22">
        <v>1600000</v>
      </c>
      <c r="E54" s="15"/>
      <c r="F54" s="15"/>
      <c r="G54" s="15"/>
      <c r="H54" s="7"/>
      <c r="I54" s="7"/>
    </row>
    <row r="55" spans="1:9" ht="13.5">
      <c r="A55" s="5"/>
      <c r="B55" s="26"/>
      <c r="C55" s="6"/>
      <c r="D55" s="6"/>
      <c r="E55" s="15"/>
      <c r="F55" s="15"/>
      <c r="G55" s="15"/>
      <c r="H55" s="7"/>
      <c r="I55" s="7"/>
    </row>
    <row r="56" spans="1:9" ht="13.5">
      <c r="A56" s="5">
        <v>13</v>
      </c>
      <c r="B56" s="26" t="s">
        <v>32</v>
      </c>
      <c r="C56" s="6">
        <v>7600000</v>
      </c>
      <c r="D56" s="22">
        <f>SUM(D57:D59)</f>
        <v>2100000</v>
      </c>
      <c r="E56" s="32">
        <f>(D56*100)/C56</f>
        <v>27.63157894736842</v>
      </c>
      <c r="F56" s="30">
        <v>0.317</v>
      </c>
      <c r="G56" s="30">
        <v>0.317</v>
      </c>
      <c r="H56" s="31">
        <f>((G56*100)/F56)-100</f>
        <v>0</v>
      </c>
      <c r="I56" s="7">
        <f>FLOOR(G56,0.00001)*D56</f>
        <v>665700</v>
      </c>
    </row>
    <row r="57" spans="1:9" ht="13.5">
      <c r="A57" s="5"/>
      <c r="B57" s="26"/>
      <c r="C57" s="6" t="s">
        <v>33</v>
      </c>
      <c r="D57" s="22">
        <v>1040000</v>
      </c>
      <c r="E57" s="32"/>
      <c r="F57" s="30"/>
      <c r="G57" s="30"/>
      <c r="H57" s="31"/>
      <c r="I57" s="7"/>
    </row>
    <row r="58" spans="1:9" ht="13.5">
      <c r="A58" s="5"/>
      <c r="B58" s="26"/>
      <c r="C58" s="6" t="s">
        <v>35</v>
      </c>
      <c r="D58" s="22">
        <v>980000</v>
      </c>
      <c r="E58" s="32"/>
      <c r="F58" s="30"/>
      <c r="G58" s="30"/>
      <c r="H58" s="31"/>
      <c r="I58" s="7"/>
    </row>
    <row r="59" spans="1:9" ht="13.5">
      <c r="A59" s="5"/>
      <c r="B59" s="26"/>
      <c r="C59" s="26" t="s">
        <v>40</v>
      </c>
      <c r="D59" s="22">
        <v>80000</v>
      </c>
      <c r="E59" s="15"/>
      <c r="F59" s="15"/>
      <c r="G59" s="15"/>
      <c r="H59" s="7"/>
      <c r="I59" s="7"/>
    </row>
    <row r="60" spans="1:9" ht="13.5">
      <c r="A60" s="5"/>
      <c r="B60" s="26"/>
      <c r="C60" s="6"/>
      <c r="D60" s="6"/>
      <c r="E60" s="15"/>
      <c r="F60" s="15"/>
      <c r="G60" s="15"/>
      <c r="H60" s="7"/>
      <c r="I60" s="7"/>
    </row>
    <row r="61" spans="1:9" ht="13.5">
      <c r="A61" s="11"/>
      <c r="B61" s="17" t="s">
        <v>14</v>
      </c>
      <c r="C61" s="12">
        <f>SUM(C37:C60)</f>
        <v>32840000</v>
      </c>
      <c r="D61" s="20">
        <f>SUM(D38,D41,D44,D47,D50,D56)</f>
        <v>10964500</v>
      </c>
      <c r="E61" s="27">
        <f>(D61*100)/C61</f>
        <v>33.387637028014616</v>
      </c>
      <c r="F61" s="21"/>
      <c r="G61" s="21"/>
      <c r="H61" s="13"/>
      <c r="I61" s="28">
        <f>SUM(I37:I60)</f>
        <v>3475746.5</v>
      </c>
    </row>
    <row r="62" ht="12.75">
      <c r="C62" s="16"/>
    </row>
    <row r="63" spans="1:9" ht="13.5">
      <c r="A63" s="33" t="s">
        <v>19</v>
      </c>
      <c r="B63" s="34"/>
      <c r="C63" s="34"/>
      <c r="D63" s="34"/>
      <c r="E63" s="34"/>
      <c r="F63" s="34"/>
      <c r="G63" s="34"/>
      <c r="H63" s="34"/>
      <c r="I63" s="35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14</v>
      </c>
      <c r="B65" s="26" t="s">
        <v>25</v>
      </c>
      <c r="C65" s="6">
        <v>1255548</v>
      </c>
      <c r="D65" s="22">
        <f>SUM(D66)</f>
        <v>0</v>
      </c>
      <c r="E65" s="32">
        <f>(D65*100)/C65</f>
        <v>0</v>
      </c>
      <c r="F65" s="30">
        <v>0.275</v>
      </c>
      <c r="G65" s="30"/>
      <c r="H65" s="31">
        <v>0</v>
      </c>
      <c r="I65" s="7">
        <f>FLOOR(G65,0.00001)*D65</f>
        <v>0</v>
      </c>
    </row>
    <row r="66" spans="1:9" ht="13.5">
      <c r="A66" s="5"/>
      <c r="B66" s="26"/>
      <c r="C66" s="26" t="s">
        <v>42</v>
      </c>
      <c r="D66" s="22"/>
      <c r="E66" s="15"/>
      <c r="F66" s="15"/>
      <c r="G66" s="15"/>
      <c r="H66" s="7"/>
      <c r="I66" s="7"/>
    </row>
    <row r="67" spans="1:9" ht="13.5">
      <c r="A67" s="5"/>
      <c r="B67" s="26"/>
      <c r="C67" s="6"/>
      <c r="D67" s="6"/>
      <c r="E67" s="15"/>
      <c r="F67" s="15"/>
      <c r="G67" s="15"/>
      <c r="H67" s="7"/>
      <c r="I67" s="7"/>
    </row>
    <row r="68" spans="1:9" ht="13.5">
      <c r="A68" s="5">
        <v>15</v>
      </c>
      <c r="B68" s="26" t="s">
        <v>25</v>
      </c>
      <c r="C68" s="6">
        <v>675340</v>
      </c>
      <c r="D68" s="22">
        <f>SUM(D69)</f>
        <v>120000</v>
      </c>
      <c r="E68" s="32">
        <f>(D68*100)/C68</f>
        <v>17.768827553528592</v>
      </c>
      <c r="F68" s="30">
        <v>0.275</v>
      </c>
      <c r="G68" s="30">
        <v>0.275</v>
      </c>
      <c r="H68" s="31">
        <f>((G68*100)/F68)-100</f>
        <v>0</v>
      </c>
      <c r="I68" s="7">
        <f>FLOOR(G68,0.00001)*D68</f>
        <v>33000</v>
      </c>
    </row>
    <row r="69" spans="1:9" ht="13.5">
      <c r="A69" s="5"/>
      <c r="B69" s="26"/>
      <c r="C69" s="26" t="s">
        <v>41</v>
      </c>
      <c r="D69" s="22">
        <v>120000</v>
      </c>
      <c r="E69" s="15"/>
      <c r="F69" s="15"/>
      <c r="G69" s="15"/>
      <c r="H69" s="7"/>
      <c r="I69" s="7"/>
    </row>
    <row r="70" spans="1:9" ht="13.5">
      <c r="A70" s="5"/>
      <c r="B70" s="26"/>
      <c r="C70" s="6"/>
      <c r="D70" s="6"/>
      <c r="E70" s="15"/>
      <c r="F70" s="15"/>
      <c r="G70" s="15"/>
      <c r="H70" s="7"/>
      <c r="I70" s="7"/>
    </row>
    <row r="71" spans="1:9" ht="13.5">
      <c r="A71" s="11"/>
      <c r="B71" s="17" t="s">
        <v>14</v>
      </c>
      <c r="C71" s="12">
        <f>SUM(C64:C70)</f>
        <v>1930888</v>
      </c>
      <c r="D71" s="20">
        <f>SUM(D65,D68)</f>
        <v>120000</v>
      </c>
      <c r="E71" s="27">
        <f>(D71*100)/C71</f>
        <v>6.214757148006513</v>
      </c>
      <c r="F71" s="21"/>
      <c r="G71" s="21"/>
      <c r="H71" s="13"/>
      <c r="I71" s="28">
        <f>SUM(I64:I70)</f>
        <v>33000</v>
      </c>
    </row>
    <row r="72" ht="12.75">
      <c r="C72" s="16"/>
    </row>
    <row r="73" spans="1:9" ht="13.5">
      <c r="A73" s="18"/>
      <c r="B73" s="17" t="s">
        <v>12</v>
      </c>
      <c r="C73" s="20">
        <f>SUM(C34,C61,C71)</f>
        <v>36794324</v>
      </c>
      <c r="D73" s="20">
        <f>SUM(D34,D61,D71)</f>
        <v>13005990</v>
      </c>
      <c r="E73" s="27">
        <f>(D73*100)/C73</f>
        <v>35.34781614686004</v>
      </c>
      <c r="F73" s="19"/>
      <c r="G73" s="19"/>
      <c r="H73" s="19"/>
      <c r="I73" s="29">
        <f>SUM(I34,I61,I71)</f>
        <v>4159140.89</v>
      </c>
    </row>
    <row r="74" ht="12.75">
      <c r="C74" s="16"/>
    </row>
    <row r="75" ht="12.75">
      <c r="C75" s="16"/>
    </row>
    <row r="76" spans="2:3" ht="13.5">
      <c r="B76" s="5"/>
      <c r="C76" s="16"/>
    </row>
    <row r="77" spans="2:3" ht="13.5">
      <c r="B77" s="5"/>
      <c r="C77" s="16"/>
    </row>
    <row r="78" spans="2:3" ht="13.5">
      <c r="B78" s="5"/>
      <c r="C78" s="16"/>
    </row>
    <row r="79" spans="2:3" ht="13.5">
      <c r="B79" s="5"/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</sheetData>
  <mergeCells count="4">
    <mergeCell ref="A63:I63"/>
    <mergeCell ref="A8:I8"/>
    <mergeCell ref="A2:I2"/>
    <mergeCell ref="A36:I3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2007-09-12T19:48:53Z</dcterms:modified>
  <cp:category/>
  <cp:version/>
  <cp:contentType/>
  <cp:contentStatus/>
</cp:coreProperties>
</file>