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6 MILHO VENDA " sheetId="1" r:id="rId1"/>
  </sheets>
  <definedNames/>
  <calcPr fullCalcOnLoad="1"/>
</workbook>
</file>

<file path=xl/sharedStrings.xml><?xml version="1.0" encoding="utf-8"?>
<sst xmlns="http://schemas.openxmlformats.org/spreadsheetml/2006/main" count="190" uniqueCount="74">
  <si>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</si>
  <si>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</si>
  <si>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</si>
  <si>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</si>
  <si>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</si>
  <si>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</si>
  <si>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</si>
  <si>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</si>
  <si>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</si>
  <si>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</si>
  <si>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</si>
  <si>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</si>
  <si>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</si>
  <si>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</si>
  <si>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</si>
  <si>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</si>
  <si>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</si>
  <si>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</si>
  <si>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</si>
  <si>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</si>
  <si>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</si>
  <si>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MS</t>
  </si>
  <si>
    <t>MG</t>
  </si>
  <si>
    <t>MT</t>
  </si>
  <si>
    <t>Sorriso</t>
  </si>
  <si>
    <t>Campo Grande</t>
  </si>
  <si>
    <t>Ipiranga do Norte</t>
  </si>
  <si>
    <t>Lucas do Rio Verde</t>
  </si>
  <si>
    <t>Jatai</t>
  </si>
  <si>
    <t>Rio Verde</t>
  </si>
  <si>
    <t>Uberlândia</t>
  </si>
  <si>
    <t>Maracaju</t>
  </si>
  <si>
    <t>Pedra Preta</t>
  </si>
  <si>
    <t>Medianeira</t>
  </si>
  <si>
    <t>BNM</t>
  </si>
  <si>
    <t>BCMM</t>
  </si>
  <si>
    <t>BBM GO</t>
  </si>
  <si>
    <t>BBSB</t>
  </si>
  <si>
    <t>BBM UB</t>
  </si>
  <si>
    <t>BBM MG</t>
  </si>
  <si>
    <t>BBM SP</t>
  </si>
  <si>
    <t>RETIRADO</t>
  </si>
  <si>
    <t>BBM MS</t>
  </si>
  <si>
    <t>BCSP</t>
  </si>
  <si>
    <t>BBM RS</t>
  </si>
  <si>
    <t>BMCS</t>
  </si>
  <si>
    <t>BCMMT</t>
  </si>
  <si>
    <t>BBM PR</t>
  </si>
  <si>
    <t xml:space="preserve">        AVISO DE VENDA DE MILHO EM GRÃOS – Nº 026/11 - 02/02/2011</t>
  </si>
  <si>
    <t>Chapadão do Ceú</t>
  </si>
  <si>
    <t>Patrocinio</t>
  </si>
  <si>
    <t>Uberaba</t>
  </si>
  <si>
    <t>BBC</t>
  </si>
  <si>
    <t>BHCP</t>
  </si>
  <si>
    <t>Aral Moreira</t>
  </si>
  <si>
    <t>Bonito</t>
  </si>
  <si>
    <t>Cassilandia</t>
  </si>
  <si>
    <t>Chapadão do Sul</t>
  </si>
  <si>
    <t>Costa Rica</t>
  </si>
  <si>
    <t>Dourados</t>
  </si>
  <si>
    <t>Ponta Pora</t>
  </si>
  <si>
    <t>Sapezal</t>
  </si>
  <si>
    <t>Sinop</t>
  </si>
  <si>
    <t>Sorriso (Boa Esperança)</t>
  </si>
  <si>
    <t>Assis Chateaubriand</t>
  </si>
  <si>
    <t>Cascavel</t>
  </si>
  <si>
    <t>Cornélio Procópio</t>
  </si>
  <si>
    <t>Itaipulandia</t>
  </si>
  <si>
    <t>Marechal Candido Rondon</t>
  </si>
  <si>
    <t>Maringa</t>
  </si>
  <si>
    <t>Municipio Maripa</t>
  </si>
  <si>
    <t>Ponta Grossa</t>
  </si>
  <si>
    <t>CANCELADO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</si>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</sst>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6"/>
  <sheetViews>
    <sheetView tabSelected="1" workbookViewId="0" topLeftCell="A226">
      <selection activeCell="D226" sqref="D22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48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7"/>
    </row>
    <row r="10" spans="1:9" ht="13.5">
      <c r="A10" s="5">
        <v>1</v>
      </c>
      <c r="B10" s="21" t="s">
        <v>49</v>
      </c>
      <c r="C10" s="29">
        <v>8529605</v>
      </c>
      <c r="D10" s="32">
        <f>SUM(D11:D19)</f>
        <v>8529605</v>
      </c>
      <c r="E10" s="28">
        <f>(D10*100)/C10</f>
        <v>100</v>
      </c>
      <c r="F10" s="26">
        <v>0.3834</v>
      </c>
      <c r="G10" s="26">
        <v>0.3837</v>
      </c>
      <c r="H10" s="24">
        <f>(G10*100)/F10-100</f>
        <v>0.0782472613458367</v>
      </c>
      <c r="I10" s="7">
        <f>FLOOR(G10,0.00001)*D10</f>
        <v>3272809.4385</v>
      </c>
    </row>
    <row r="11" spans="1:9" ht="13.5">
      <c r="A11" s="5"/>
      <c r="B11" s="21"/>
      <c r="C11" s="31" t="s">
        <v>43</v>
      </c>
      <c r="D11" s="32">
        <v>600000</v>
      </c>
      <c r="E11" s="28"/>
      <c r="F11" s="26"/>
      <c r="G11" s="7"/>
      <c r="H11" s="24"/>
      <c r="I11" s="7"/>
    </row>
    <row r="12" spans="1:9" ht="13.5">
      <c r="A12" s="5"/>
      <c r="B12" s="21"/>
      <c r="C12" s="31" t="s">
        <v>52</v>
      </c>
      <c r="D12" s="32">
        <v>1200000</v>
      </c>
      <c r="E12" s="28"/>
      <c r="F12" s="26"/>
      <c r="G12" s="7"/>
      <c r="H12" s="24"/>
      <c r="I12" s="7"/>
    </row>
    <row r="13" spans="1:9" ht="13.5">
      <c r="A13" s="5"/>
      <c r="B13" s="21"/>
      <c r="C13" s="31" t="s">
        <v>34</v>
      </c>
      <c r="D13" s="32">
        <v>594500</v>
      </c>
      <c r="E13" s="28"/>
      <c r="F13" s="26"/>
      <c r="G13" s="7"/>
      <c r="H13" s="24"/>
      <c r="I13" s="7"/>
    </row>
    <row r="14" spans="1:9" ht="13.5">
      <c r="A14" s="5"/>
      <c r="B14" s="21"/>
      <c r="C14" s="31" t="s">
        <v>37</v>
      </c>
      <c r="D14" s="32">
        <v>300000</v>
      </c>
      <c r="E14" s="28"/>
      <c r="F14" s="26"/>
      <c r="G14" s="7"/>
      <c r="H14" s="24"/>
      <c r="I14" s="7"/>
    </row>
    <row r="15" spans="1:9" ht="13.5">
      <c r="A15" s="5"/>
      <c r="B15" s="21"/>
      <c r="C15" s="31" t="s">
        <v>53</v>
      </c>
      <c r="D15" s="32">
        <v>605105</v>
      </c>
      <c r="E15" s="28"/>
      <c r="F15" s="26"/>
      <c r="G15" s="7"/>
      <c r="H15" s="24"/>
      <c r="I15" s="7"/>
    </row>
    <row r="16" spans="1:9" ht="13.5">
      <c r="A16" s="5"/>
      <c r="B16" s="21"/>
      <c r="C16" s="31" t="s">
        <v>36</v>
      </c>
      <c r="D16" s="32">
        <v>1560000</v>
      </c>
      <c r="E16" s="28"/>
      <c r="F16" s="26"/>
      <c r="G16" s="7"/>
      <c r="H16" s="24"/>
      <c r="I16" s="7"/>
    </row>
    <row r="17" spans="1:9" ht="13.5">
      <c r="A17" s="5"/>
      <c r="B17" s="21"/>
      <c r="C17" s="31" t="s">
        <v>38</v>
      </c>
      <c r="D17" s="32">
        <v>2290000</v>
      </c>
      <c r="E17" s="28"/>
      <c r="F17" s="26"/>
      <c r="G17" s="7"/>
      <c r="H17" s="24"/>
      <c r="I17" s="7"/>
    </row>
    <row r="18" spans="1:9" ht="13.5">
      <c r="A18" s="5"/>
      <c r="B18" s="21"/>
      <c r="C18" s="31" t="s">
        <v>44</v>
      </c>
      <c r="D18" s="32">
        <v>1320000</v>
      </c>
      <c r="E18" s="28"/>
      <c r="F18" s="26"/>
      <c r="G18" s="7"/>
      <c r="H18" s="24"/>
      <c r="I18" s="7"/>
    </row>
    <row r="19" spans="1:9" ht="13.5">
      <c r="A19" s="5"/>
      <c r="B19" s="21"/>
      <c r="C19" s="31" t="s">
        <v>40</v>
      </c>
      <c r="D19" s="32">
        <v>60000</v>
      </c>
      <c r="E19" s="28"/>
      <c r="F19" s="26"/>
      <c r="G19" s="7"/>
      <c r="H19" s="24"/>
      <c r="I19" s="7"/>
    </row>
    <row r="20" spans="1:9" ht="13.5">
      <c r="A20" s="5"/>
      <c r="B20" s="21"/>
      <c r="C20" s="31"/>
      <c r="D20" s="32"/>
      <c r="E20" s="28"/>
      <c r="F20" s="26"/>
      <c r="G20" s="7"/>
      <c r="H20" s="24"/>
      <c r="I20" s="7"/>
    </row>
    <row r="21" spans="1:9" ht="13.5">
      <c r="A21" s="5">
        <v>2</v>
      </c>
      <c r="B21" s="21" t="s">
        <v>28</v>
      </c>
      <c r="C21" s="29">
        <v>6426000</v>
      </c>
      <c r="D21" s="32">
        <f>SUM(D22:D26)</f>
        <v>6426000</v>
      </c>
      <c r="E21" s="28">
        <f>(D21*100)/C21</f>
        <v>100</v>
      </c>
      <c r="F21" s="26">
        <v>0.3834</v>
      </c>
      <c r="G21" s="26">
        <v>0.4</v>
      </c>
      <c r="H21" s="24">
        <f>(G21*100)/F21-100</f>
        <v>4.329681794470517</v>
      </c>
      <c r="I21" s="7">
        <f>FLOOR(G21,0.00001)*D21</f>
        <v>2570400</v>
      </c>
    </row>
    <row r="22" spans="1:9" ht="13.5">
      <c r="A22" s="5"/>
      <c r="B22" s="21"/>
      <c r="C22" s="31" t="s">
        <v>34</v>
      </c>
      <c r="D22" s="32">
        <v>439000</v>
      </c>
      <c r="E22" s="28"/>
      <c r="F22" s="26"/>
      <c r="G22" s="26"/>
      <c r="H22" s="24"/>
      <c r="I22" s="7"/>
    </row>
    <row r="23" spans="1:9" ht="13.5">
      <c r="A23" s="5"/>
      <c r="B23" s="21"/>
      <c r="C23" s="31" t="s">
        <v>35</v>
      </c>
      <c r="D23" s="32">
        <v>2000000</v>
      </c>
      <c r="E23" s="28"/>
      <c r="F23" s="26"/>
      <c r="G23" s="26"/>
      <c r="H23" s="24"/>
      <c r="I23" s="7"/>
    </row>
    <row r="24" spans="1:9" ht="13.5">
      <c r="A24" s="5"/>
      <c r="B24" s="21"/>
      <c r="C24" s="31" t="s">
        <v>37</v>
      </c>
      <c r="D24" s="32">
        <v>605500</v>
      </c>
      <c r="E24" s="28"/>
      <c r="F24" s="26"/>
      <c r="G24" s="26"/>
      <c r="H24" s="24"/>
      <c r="I24" s="7"/>
    </row>
    <row r="25" spans="1:9" ht="13.5">
      <c r="A25" s="5"/>
      <c r="B25" s="21"/>
      <c r="C25" s="31" t="s">
        <v>36</v>
      </c>
      <c r="D25" s="32">
        <v>2181500</v>
      </c>
      <c r="E25" s="28"/>
      <c r="F25" s="26"/>
      <c r="G25" s="26"/>
      <c r="H25" s="24"/>
      <c r="I25" s="7"/>
    </row>
    <row r="26" spans="1:9" ht="13.5">
      <c r="A26" s="5"/>
      <c r="B26" s="21"/>
      <c r="C26" s="31" t="s">
        <v>38</v>
      </c>
      <c r="D26" s="32">
        <v>1200000</v>
      </c>
      <c r="E26" s="28"/>
      <c r="F26" s="26"/>
      <c r="G26" s="26"/>
      <c r="H26" s="24"/>
      <c r="I26" s="7"/>
    </row>
    <row r="27" spans="1:9" ht="13.5">
      <c r="A27" s="5"/>
      <c r="B27" s="21"/>
      <c r="C27" s="29"/>
      <c r="D27" s="32"/>
      <c r="E27" s="28"/>
      <c r="F27" s="26"/>
      <c r="G27" s="26"/>
      <c r="H27" s="24"/>
      <c r="I27" s="7"/>
    </row>
    <row r="28" spans="1:9" ht="13.5">
      <c r="A28" s="5">
        <v>3</v>
      </c>
      <c r="B28" s="21" t="s">
        <v>29</v>
      </c>
      <c r="C28" s="29">
        <v>3834000</v>
      </c>
      <c r="D28" s="32">
        <f>SUM(D29:D31)</f>
        <v>3834000</v>
      </c>
      <c r="E28" s="28">
        <f>(D28*100)/C28</f>
        <v>100</v>
      </c>
      <c r="F28" s="26">
        <v>0.3834</v>
      </c>
      <c r="G28" s="26">
        <v>0.391</v>
      </c>
      <c r="H28" s="24">
        <f>(G28*100)/F28-100</f>
        <v>1.9822639540949325</v>
      </c>
      <c r="I28" s="7">
        <f>FLOOR(G28,0.00001)*D28</f>
        <v>1499094</v>
      </c>
    </row>
    <row r="29" spans="1:9" ht="13.5">
      <c r="A29" s="5"/>
      <c r="B29" s="21"/>
      <c r="C29" s="31" t="s">
        <v>35</v>
      </c>
      <c r="D29" s="32">
        <v>1080000</v>
      </c>
      <c r="E29" s="28"/>
      <c r="F29" s="26"/>
      <c r="G29" s="26"/>
      <c r="H29" s="24"/>
      <c r="I29" s="7"/>
    </row>
    <row r="30" spans="1:9" ht="13.5">
      <c r="A30" s="5"/>
      <c r="B30" s="21"/>
      <c r="C30" s="31" t="s">
        <v>36</v>
      </c>
      <c r="D30" s="32">
        <v>1300000</v>
      </c>
      <c r="E30" s="28"/>
      <c r="F30" s="26"/>
      <c r="G30" s="26"/>
      <c r="H30" s="24"/>
      <c r="I30" s="7"/>
    </row>
    <row r="31" spans="1:9" ht="13.5">
      <c r="A31" s="5"/>
      <c r="B31" s="21"/>
      <c r="C31" s="31" t="s">
        <v>38</v>
      </c>
      <c r="D31" s="32">
        <v>1454000</v>
      </c>
      <c r="E31" s="28"/>
      <c r="F31" s="26"/>
      <c r="G31" s="26"/>
      <c r="H31" s="24"/>
      <c r="I31" s="7"/>
    </row>
    <row r="32" spans="1:9" ht="13.5">
      <c r="A32" s="5"/>
      <c r="B32" s="21"/>
      <c r="C32" s="31"/>
      <c r="D32" s="32"/>
      <c r="E32" s="28"/>
      <c r="F32" s="26"/>
      <c r="G32" s="7"/>
      <c r="H32" s="24"/>
      <c r="I32" s="7"/>
    </row>
    <row r="33" spans="1:9" ht="13.5">
      <c r="A33" s="11"/>
      <c r="B33" s="14" t="s">
        <v>14</v>
      </c>
      <c r="C33" s="30">
        <f>SUM(C10,C21,C28)</f>
        <v>18789605</v>
      </c>
      <c r="D33" s="33">
        <f>SUM(D10,D21,D28)</f>
        <v>18789605</v>
      </c>
      <c r="E33" s="22">
        <f>(D33*100)/C33</f>
        <v>100</v>
      </c>
      <c r="F33" s="17"/>
      <c r="G33" s="17"/>
      <c r="H33" s="12"/>
      <c r="I33" s="23">
        <f>SUM(I10:I32)</f>
        <v>7342303.4385</v>
      </c>
    </row>
    <row r="34" ht="12.75">
      <c r="C34" s="13"/>
    </row>
    <row r="35" spans="1:9" ht="13.5">
      <c r="A35" s="37" t="s">
        <v>22</v>
      </c>
      <c r="B35" s="38"/>
      <c r="C35" s="38"/>
      <c r="D35" s="38"/>
      <c r="E35" s="38"/>
      <c r="F35" s="38"/>
      <c r="G35" s="38"/>
      <c r="H35" s="38"/>
      <c r="I35" s="39"/>
    </row>
    <row r="36" spans="1:9" ht="13.5">
      <c r="A36" s="9"/>
      <c r="B36" s="9"/>
      <c r="C36" s="9"/>
      <c r="D36" s="9"/>
      <c r="E36" s="9"/>
      <c r="F36" s="9"/>
      <c r="G36" s="9"/>
      <c r="H36" s="9"/>
      <c r="I36" s="10"/>
    </row>
    <row r="37" spans="1:9" ht="13.5">
      <c r="A37" s="5">
        <v>4</v>
      </c>
      <c r="B37" s="21" t="s">
        <v>50</v>
      </c>
      <c r="C37" s="29">
        <v>1800000</v>
      </c>
      <c r="D37" s="32">
        <f>SUM(D38:D39)</f>
        <v>1782000</v>
      </c>
      <c r="E37" s="28">
        <f>(D37*100)/C37</f>
        <v>99</v>
      </c>
      <c r="F37" s="26">
        <v>0.4667</v>
      </c>
      <c r="G37" s="26">
        <v>0.47</v>
      </c>
      <c r="H37" s="24">
        <f>(G37*100)/F37-100</f>
        <v>0.7070923505463895</v>
      </c>
      <c r="I37" s="7">
        <f>FLOOR(G37,0.00001)*D37</f>
        <v>837540</v>
      </c>
    </row>
    <row r="38" spans="1:9" ht="13.5">
      <c r="A38" s="5"/>
      <c r="B38" s="21"/>
      <c r="C38" s="31" t="s">
        <v>39</v>
      </c>
      <c r="D38" s="32">
        <v>258000</v>
      </c>
      <c r="E38" s="28"/>
      <c r="F38" s="26"/>
      <c r="G38" s="26"/>
      <c r="H38" s="24"/>
      <c r="I38" s="7"/>
    </row>
    <row r="39" spans="1:9" ht="13.5">
      <c r="A39" s="5"/>
      <c r="B39" s="21"/>
      <c r="C39" s="31" t="s">
        <v>38</v>
      </c>
      <c r="D39" s="32">
        <v>1524000</v>
      </c>
      <c r="E39" s="28"/>
      <c r="F39" s="26"/>
      <c r="G39" s="26"/>
      <c r="H39" s="24"/>
      <c r="I39" s="7"/>
    </row>
    <row r="40" spans="1:9" ht="13.5">
      <c r="A40" s="5"/>
      <c r="B40" s="21"/>
      <c r="C40" s="31"/>
      <c r="D40" s="32"/>
      <c r="E40" s="28"/>
      <c r="F40" s="26"/>
      <c r="G40" s="26"/>
      <c r="H40" s="24"/>
      <c r="I40" s="7"/>
    </row>
    <row r="41" spans="1:9" ht="13.5">
      <c r="A41" s="5">
        <v>5</v>
      </c>
      <c r="B41" s="21" t="s">
        <v>51</v>
      </c>
      <c r="C41" s="29">
        <v>8219210</v>
      </c>
      <c r="D41" s="32">
        <f>SUM(D42:D45)</f>
        <v>7427000</v>
      </c>
      <c r="E41" s="28">
        <f>(D41*100)/C41</f>
        <v>90.36148242957657</v>
      </c>
      <c r="F41" s="26">
        <v>0.4667</v>
      </c>
      <c r="G41" s="26">
        <v>0.4667</v>
      </c>
      <c r="H41" s="24">
        <f>(G41*100)/F41-100</f>
        <v>0</v>
      </c>
      <c r="I41" s="7">
        <f>FLOOR(G41,0.00001)*D41</f>
        <v>3466180.9000000004</v>
      </c>
    </row>
    <row r="42" spans="1:9" ht="13.5">
      <c r="A42" s="5"/>
      <c r="B42" s="21"/>
      <c r="C42" s="31" t="s">
        <v>34</v>
      </c>
      <c r="D42" s="32">
        <v>6000000</v>
      </c>
      <c r="E42" s="28"/>
      <c r="F42" s="26"/>
      <c r="G42" s="26"/>
      <c r="H42" s="24"/>
      <c r="I42" s="7"/>
    </row>
    <row r="43" spans="1:9" ht="13.5">
      <c r="A43" s="5"/>
      <c r="B43" s="21"/>
      <c r="C43" s="31" t="s">
        <v>37</v>
      </c>
      <c r="D43" s="32">
        <v>111000</v>
      </c>
      <c r="E43" s="28"/>
      <c r="F43" s="26"/>
      <c r="G43" s="26"/>
      <c r="H43" s="24"/>
      <c r="I43" s="7"/>
    </row>
    <row r="44" spans="1:9" ht="13.5">
      <c r="A44" s="5"/>
      <c r="B44" s="21"/>
      <c r="C44" s="31" t="s">
        <v>39</v>
      </c>
      <c r="D44" s="32">
        <v>96000</v>
      </c>
      <c r="E44" s="28"/>
      <c r="F44" s="26"/>
      <c r="G44" s="26"/>
      <c r="H44" s="24"/>
      <c r="I44" s="7"/>
    </row>
    <row r="45" spans="1:9" ht="13.5">
      <c r="A45" s="5"/>
      <c r="B45" s="21"/>
      <c r="C45" s="31" t="s">
        <v>38</v>
      </c>
      <c r="D45" s="32">
        <v>1220000</v>
      </c>
      <c r="E45" s="28"/>
      <c r="F45" s="26"/>
      <c r="G45" s="26"/>
      <c r="H45" s="24"/>
      <c r="I45" s="7"/>
    </row>
    <row r="46" spans="1:9" ht="13.5">
      <c r="A46" s="5"/>
      <c r="B46" s="21"/>
      <c r="C46" s="31"/>
      <c r="D46" s="32"/>
      <c r="E46" s="28"/>
      <c r="F46" s="26"/>
      <c r="G46" s="26"/>
      <c r="H46" s="24"/>
      <c r="I46" s="7"/>
    </row>
    <row r="47" spans="1:9" ht="13.5">
      <c r="A47" s="5">
        <v>6</v>
      </c>
      <c r="B47" s="21" t="s">
        <v>30</v>
      </c>
      <c r="C47" s="29">
        <v>40000000</v>
      </c>
      <c r="D47" s="32">
        <f>SUM(D48:D50)</f>
        <v>21900000</v>
      </c>
      <c r="E47" s="28">
        <f>(D47*100)/C47</f>
        <v>54.75</v>
      </c>
      <c r="F47" s="26">
        <v>0.4667</v>
      </c>
      <c r="G47" s="26">
        <v>0.4667</v>
      </c>
      <c r="H47" s="24">
        <f>(G47*100)/F47-100</f>
        <v>0</v>
      </c>
      <c r="I47" s="7">
        <f>FLOOR(G47,0.00001)*D47</f>
        <v>10220730.000000002</v>
      </c>
    </row>
    <row r="48" spans="1:9" ht="13.5">
      <c r="A48" s="5"/>
      <c r="B48" s="21"/>
      <c r="C48" s="31" t="s">
        <v>37</v>
      </c>
      <c r="D48" s="32">
        <v>240000</v>
      </c>
      <c r="E48" s="28"/>
      <c r="F48" s="26"/>
      <c r="G48" s="26"/>
      <c r="H48" s="24"/>
      <c r="I48" s="7"/>
    </row>
    <row r="49" spans="1:9" ht="13.5">
      <c r="A49" s="5"/>
      <c r="B49" s="21"/>
      <c r="C49" s="31" t="s">
        <v>47</v>
      </c>
      <c r="D49" s="32">
        <v>20000000</v>
      </c>
      <c r="E49" s="28"/>
      <c r="F49" s="26"/>
      <c r="G49" s="26"/>
      <c r="H49" s="24"/>
      <c r="I49" s="7"/>
    </row>
    <row r="50" spans="1:9" ht="13.5">
      <c r="A50" s="5"/>
      <c r="B50" s="21"/>
      <c r="C50" s="31" t="s">
        <v>38</v>
      </c>
      <c r="D50" s="32">
        <v>1660000</v>
      </c>
      <c r="E50" s="28"/>
      <c r="F50" s="26"/>
      <c r="G50" s="26"/>
      <c r="H50" s="24"/>
      <c r="I50" s="7"/>
    </row>
    <row r="51" spans="1:9" ht="13.5">
      <c r="A51" s="5"/>
      <c r="B51" s="21"/>
      <c r="C51" s="31"/>
      <c r="D51" s="32"/>
      <c r="E51" s="28"/>
      <c r="F51" s="26"/>
      <c r="G51" s="26"/>
      <c r="H51" s="24"/>
      <c r="I51" s="7"/>
    </row>
    <row r="52" spans="1:9" ht="13.5">
      <c r="A52" s="5"/>
      <c r="B52" s="21"/>
      <c r="C52" s="31"/>
      <c r="D52" s="32"/>
      <c r="E52" s="28"/>
      <c r="F52" s="26"/>
      <c r="G52" s="26"/>
      <c r="H52" s="24"/>
      <c r="I52" s="7"/>
    </row>
    <row r="53" spans="1:9" ht="13.5">
      <c r="A53" s="11"/>
      <c r="B53" s="14" t="s">
        <v>14</v>
      </c>
      <c r="C53" s="30">
        <f>SUM(C37,C41,C47)</f>
        <v>50019210</v>
      </c>
      <c r="D53" s="33">
        <f>SUM(D37,D41,D47)</f>
        <v>31109000</v>
      </c>
      <c r="E53" s="22">
        <f>(D53*100)/C53</f>
        <v>62.194105024849456</v>
      </c>
      <c r="F53" s="17"/>
      <c r="G53" s="17"/>
      <c r="H53" s="12"/>
      <c r="I53" s="23">
        <f>SUM(I37:I52)</f>
        <v>14524450.900000002</v>
      </c>
    </row>
    <row r="54" ht="12.75">
      <c r="C54" s="13"/>
    </row>
    <row r="55" spans="1:9" ht="13.5">
      <c r="A55" s="37" t="s">
        <v>21</v>
      </c>
      <c r="B55" s="38"/>
      <c r="C55" s="38"/>
      <c r="D55" s="38"/>
      <c r="E55" s="38"/>
      <c r="F55" s="38"/>
      <c r="G55" s="38"/>
      <c r="H55" s="38"/>
      <c r="I55" s="39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7</v>
      </c>
      <c r="B57" s="21" t="s">
        <v>54</v>
      </c>
      <c r="C57" s="29">
        <v>5000</v>
      </c>
      <c r="D57" s="32">
        <f>SUM(D58:D58)</f>
        <v>5000</v>
      </c>
      <c r="E57" s="28">
        <f>(D57*100)/C57</f>
        <v>100</v>
      </c>
      <c r="F57" s="26">
        <v>0.3667</v>
      </c>
      <c r="G57" s="26">
        <v>0.3667</v>
      </c>
      <c r="H57" s="24">
        <f>(G57*100)/F57-100</f>
        <v>0</v>
      </c>
      <c r="I57" s="7">
        <f>FLOOR(G57,0.00001)*D57</f>
        <v>1833.5000000000002</v>
      </c>
    </row>
    <row r="58" spans="1:9" ht="13.5">
      <c r="A58" s="5"/>
      <c r="B58" s="21"/>
      <c r="C58" s="31" t="s">
        <v>42</v>
      </c>
      <c r="D58" s="29">
        <v>5000</v>
      </c>
      <c r="E58" s="25"/>
      <c r="F58" s="26"/>
      <c r="G58" s="27"/>
      <c r="H58" s="24"/>
      <c r="I58" s="7"/>
    </row>
    <row r="59" spans="1:9" ht="13.5">
      <c r="A59" s="5"/>
      <c r="B59" s="21"/>
      <c r="C59" s="31"/>
      <c r="D59" s="29"/>
      <c r="E59" s="25"/>
      <c r="F59" s="26"/>
      <c r="G59" s="27"/>
      <c r="H59" s="24"/>
      <c r="I59" s="7"/>
    </row>
    <row r="60" spans="1:9" ht="13.5">
      <c r="A60" s="5">
        <v>8</v>
      </c>
      <c r="B60" s="21" t="s">
        <v>54</v>
      </c>
      <c r="C60" s="29">
        <v>8169972</v>
      </c>
      <c r="D60" s="32">
        <f>SUM(D61:D62)</f>
        <v>8169972</v>
      </c>
      <c r="E60" s="28">
        <f>(D60*100)/C60</f>
        <v>100</v>
      </c>
      <c r="F60" s="26">
        <v>0.3667</v>
      </c>
      <c r="G60" s="26">
        <v>0.4</v>
      </c>
      <c r="H60" s="24">
        <f>(G60*100)/F60-100</f>
        <v>9.080992637032992</v>
      </c>
      <c r="I60" s="7">
        <f>FLOOR(G60,0.00001)*D60</f>
        <v>3267988.8000000003</v>
      </c>
    </row>
    <row r="61" spans="1:9" ht="13.5">
      <c r="A61" s="5"/>
      <c r="B61" s="21"/>
      <c r="C61" s="31" t="s">
        <v>42</v>
      </c>
      <c r="D61" s="29">
        <v>4169972</v>
      </c>
      <c r="E61" s="25"/>
      <c r="F61" s="26"/>
      <c r="G61" s="27"/>
      <c r="H61" s="24"/>
      <c r="I61" s="7"/>
    </row>
    <row r="62" spans="1:9" ht="13.5">
      <c r="A62" s="5"/>
      <c r="B62" s="21"/>
      <c r="C62" s="31" t="s">
        <v>47</v>
      </c>
      <c r="D62" s="29">
        <v>4000000</v>
      </c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9</v>
      </c>
      <c r="B64" s="21" t="s">
        <v>55</v>
      </c>
      <c r="C64" s="29">
        <v>11132000</v>
      </c>
      <c r="D64" s="32">
        <f>SUM(D65:D66)</f>
        <v>9770000</v>
      </c>
      <c r="E64" s="28">
        <f>(D64*100)/C64</f>
        <v>87.76500179662234</v>
      </c>
      <c r="F64" s="26">
        <v>0.3667</v>
      </c>
      <c r="G64" s="26">
        <v>0.3667</v>
      </c>
      <c r="H64" s="24">
        <f>(G64*100)/F64-100</f>
        <v>0</v>
      </c>
      <c r="I64" s="7">
        <f>FLOOR(G64,0.00001)*D64</f>
        <v>3582659.0000000005</v>
      </c>
    </row>
    <row r="65" spans="1:9" ht="13.5">
      <c r="A65" s="5"/>
      <c r="B65" s="21"/>
      <c r="C65" s="31" t="s">
        <v>42</v>
      </c>
      <c r="D65" s="29">
        <v>1770000</v>
      </c>
      <c r="E65" s="25"/>
      <c r="F65" s="26"/>
      <c r="G65" s="27"/>
      <c r="H65" s="24"/>
      <c r="I65" s="7"/>
    </row>
    <row r="66" spans="1:9" ht="13.5">
      <c r="A66" s="5"/>
      <c r="B66" s="21"/>
      <c r="C66" s="31" t="s">
        <v>47</v>
      </c>
      <c r="D66" s="29">
        <v>8000000</v>
      </c>
      <c r="E66" s="25"/>
      <c r="F66" s="26"/>
      <c r="G66" s="27"/>
      <c r="H66" s="24"/>
      <c r="I66" s="7"/>
    </row>
    <row r="67" spans="1:9" ht="13.5">
      <c r="A67" s="5"/>
      <c r="B67" s="21"/>
      <c r="C67" s="31"/>
      <c r="D67" s="29"/>
      <c r="E67" s="25"/>
      <c r="F67" s="26"/>
      <c r="G67" s="27"/>
      <c r="H67" s="24"/>
      <c r="I67" s="7"/>
    </row>
    <row r="68" spans="1:9" ht="13.5">
      <c r="A68" s="5">
        <v>10</v>
      </c>
      <c r="B68" s="21" t="s">
        <v>25</v>
      </c>
      <c r="C68" s="29">
        <v>38202</v>
      </c>
      <c r="D68" s="32">
        <f>SUM(D69:D69)</f>
        <v>38202</v>
      </c>
      <c r="E68" s="28">
        <f>(D68*100)/C68</f>
        <v>100</v>
      </c>
      <c r="F68" s="26">
        <v>0.3667</v>
      </c>
      <c r="G68" s="26">
        <v>0.3667</v>
      </c>
      <c r="H68" s="24">
        <f>(G68*100)/F68-100</f>
        <v>0</v>
      </c>
      <c r="I68" s="7">
        <f>FLOOR(G68,0.00001)*D68</f>
        <v>14008.673400000001</v>
      </c>
    </row>
    <row r="69" spans="1:9" ht="13.5">
      <c r="A69" s="5"/>
      <c r="B69" s="21"/>
      <c r="C69" s="31" t="s">
        <v>43</v>
      </c>
      <c r="D69" s="29">
        <v>38202</v>
      </c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5">
        <v>11</v>
      </c>
      <c r="B71" s="21" t="s">
        <v>56</v>
      </c>
      <c r="C71" s="29">
        <v>26740</v>
      </c>
      <c r="D71" s="32">
        <f>SUM(D72:D72)</f>
        <v>0</v>
      </c>
      <c r="E71" s="28">
        <f>(D71*100)/C71</f>
        <v>0</v>
      </c>
      <c r="F71" s="26">
        <v>0.3667</v>
      </c>
      <c r="G71" s="24">
        <v>0</v>
      </c>
      <c r="H71" s="24">
        <v>0</v>
      </c>
      <c r="I71" s="7">
        <f>FLOOR(G71,0.00001)*D71</f>
        <v>0</v>
      </c>
    </row>
    <row r="72" spans="1:9" ht="13.5">
      <c r="A72" s="5"/>
      <c r="B72" s="21"/>
      <c r="C72" s="31" t="s">
        <v>41</v>
      </c>
      <c r="D72" s="29"/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12</v>
      </c>
      <c r="B74" s="21" t="s">
        <v>57</v>
      </c>
      <c r="C74" s="29">
        <v>1136500</v>
      </c>
      <c r="D74" s="32">
        <f>SUM(D75:D77)</f>
        <v>1136500</v>
      </c>
      <c r="E74" s="28">
        <f>(D74*100)/C74</f>
        <v>100</v>
      </c>
      <c r="F74" s="26">
        <v>0.3667</v>
      </c>
      <c r="G74" s="26">
        <v>0.398</v>
      </c>
      <c r="H74" s="24">
        <f>(G74*100)/F74-100</f>
        <v>8.535587673847843</v>
      </c>
      <c r="I74" s="7">
        <f>FLOOR(G74,0.00001)*D74</f>
        <v>452327</v>
      </c>
    </row>
    <row r="75" spans="1:9" ht="13.5">
      <c r="A75" s="5"/>
      <c r="B75" s="21"/>
      <c r="C75" s="31" t="s">
        <v>43</v>
      </c>
      <c r="D75" s="29">
        <v>60000</v>
      </c>
      <c r="E75" s="25"/>
      <c r="F75" s="26"/>
      <c r="G75" s="27"/>
      <c r="H75" s="24"/>
      <c r="I75" s="7"/>
    </row>
    <row r="76" spans="1:9" ht="13.5">
      <c r="A76" s="5"/>
      <c r="B76" s="21"/>
      <c r="C76" s="31" t="s">
        <v>42</v>
      </c>
      <c r="D76" s="29">
        <v>1049500</v>
      </c>
      <c r="E76" s="25"/>
      <c r="F76" s="26"/>
      <c r="G76" s="27"/>
      <c r="H76" s="24"/>
      <c r="I76" s="7"/>
    </row>
    <row r="77" spans="1:9" ht="13.5">
      <c r="A77" s="5"/>
      <c r="B77" s="21"/>
      <c r="C77" s="31" t="s">
        <v>38</v>
      </c>
      <c r="D77" s="29">
        <v>27000</v>
      </c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13</v>
      </c>
      <c r="B79" s="21" t="s">
        <v>58</v>
      </c>
      <c r="C79" s="29">
        <v>5964000</v>
      </c>
      <c r="D79" s="32">
        <f>SUM(D80:D82)</f>
        <v>5964000</v>
      </c>
      <c r="E79" s="28">
        <f>(D79*100)/C79</f>
        <v>100</v>
      </c>
      <c r="F79" s="26">
        <v>0.3667</v>
      </c>
      <c r="G79" s="26">
        <v>0.367</v>
      </c>
      <c r="H79" s="24">
        <f>(G79*100)/F79-100</f>
        <v>0.08181074447777803</v>
      </c>
      <c r="I79" s="7">
        <f>FLOOR(G79,0.00001)*D79</f>
        <v>2188788.0000000005</v>
      </c>
    </row>
    <row r="80" spans="1:9" ht="13.5">
      <c r="A80" s="5"/>
      <c r="B80" s="21"/>
      <c r="C80" s="31" t="s">
        <v>43</v>
      </c>
      <c r="D80" s="29">
        <v>900000</v>
      </c>
      <c r="E80" s="25"/>
      <c r="F80" s="26"/>
      <c r="G80" s="27"/>
      <c r="H80" s="24"/>
      <c r="I80" s="7"/>
    </row>
    <row r="81" spans="1:9" ht="13.5">
      <c r="A81" s="5"/>
      <c r="B81" s="21"/>
      <c r="C81" s="31" t="s">
        <v>42</v>
      </c>
      <c r="D81" s="29">
        <v>4403000</v>
      </c>
      <c r="E81" s="25"/>
      <c r="F81" s="26"/>
      <c r="G81" s="27"/>
      <c r="H81" s="24"/>
      <c r="I81" s="7"/>
    </row>
    <row r="82" spans="1:9" ht="13.5">
      <c r="A82" s="5"/>
      <c r="B82" s="21"/>
      <c r="C82" s="31" t="s">
        <v>38</v>
      </c>
      <c r="D82" s="29">
        <v>661000</v>
      </c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14</v>
      </c>
      <c r="B84" s="21" t="s">
        <v>58</v>
      </c>
      <c r="C84" s="29">
        <v>15000</v>
      </c>
      <c r="D84" s="32">
        <f>SUM(D85:D85)</f>
        <v>0</v>
      </c>
      <c r="E84" s="28">
        <f>(D84*100)/C84</f>
        <v>0</v>
      </c>
      <c r="F84" s="26">
        <v>0.3667</v>
      </c>
      <c r="G84" s="24">
        <v>0</v>
      </c>
      <c r="H84" s="24">
        <v>0</v>
      </c>
      <c r="I84" s="7">
        <f>FLOOR(G84,0.00001)*D84</f>
        <v>0</v>
      </c>
    </row>
    <row r="85" spans="1:9" ht="13.5">
      <c r="A85" s="5"/>
      <c r="B85" s="21"/>
      <c r="C85" s="31" t="s">
        <v>41</v>
      </c>
      <c r="D85" s="29"/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15</v>
      </c>
      <c r="B87" s="21" t="s">
        <v>59</v>
      </c>
      <c r="C87" s="29">
        <v>553335</v>
      </c>
      <c r="D87" s="32">
        <f>SUM(D88:D89)</f>
        <v>428000</v>
      </c>
      <c r="E87" s="28">
        <f>(D87*100)/C87</f>
        <v>77.34916461094997</v>
      </c>
      <c r="F87" s="26">
        <v>0.3667</v>
      </c>
      <c r="G87" s="26">
        <v>0.415</v>
      </c>
      <c r="H87" s="24">
        <f>(G87*100)/F87-100</f>
        <v>13.171529860921723</v>
      </c>
      <c r="I87" s="7">
        <f>FLOOR(G87,0.00001)*D87</f>
        <v>177620.00000000003</v>
      </c>
    </row>
    <row r="88" spans="1:9" ht="13.5">
      <c r="A88" s="5"/>
      <c r="B88" s="21"/>
      <c r="C88" s="31" t="s">
        <v>43</v>
      </c>
      <c r="D88" s="29">
        <v>75000</v>
      </c>
      <c r="E88" s="25"/>
      <c r="F88" s="26"/>
      <c r="G88" s="27"/>
      <c r="H88" s="24"/>
      <c r="I88" s="7"/>
    </row>
    <row r="89" spans="1:9" ht="13.5">
      <c r="A89" s="5"/>
      <c r="B89" s="21"/>
      <c r="C89" s="31" t="s">
        <v>42</v>
      </c>
      <c r="D89" s="29">
        <v>353000</v>
      </c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16</v>
      </c>
      <c r="B91" s="21" t="s">
        <v>31</v>
      </c>
      <c r="C91" s="29">
        <v>23000</v>
      </c>
      <c r="D91" s="32">
        <f>SUM(D92:D92)</f>
        <v>23000</v>
      </c>
      <c r="E91" s="28">
        <f>(D91*100)/C91</f>
        <v>100</v>
      </c>
      <c r="F91" s="26">
        <v>0.3667</v>
      </c>
      <c r="G91" s="26">
        <v>0.3667</v>
      </c>
      <c r="H91" s="24">
        <f>(G91*100)/F91-100</f>
        <v>0</v>
      </c>
      <c r="I91" s="7">
        <f>FLOOR(G91,0.00001)*D91</f>
        <v>8434.1</v>
      </c>
    </row>
    <row r="92" spans="1:9" ht="13.5">
      <c r="A92" s="5"/>
      <c r="B92" s="21"/>
      <c r="C92" s="31" t="s">
        <v>42</v>
      </c>
      <c r="D92" s="29">
        <v>23000</v>
      </c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17</v>
      </c>
      <c r="B94" s="21" t="s">
        <v>60</v>
      </c>
      <c r="C94" s="29">
        <v>8000</v>
      </c>
      <c r="D94" s="32">
        <f>SUM(D95:D95)</f>
        <v>8000</v>
      </c>
      <c r="E94" s="28">
        <f>(D94*100)/C94</f>
        <v>100</v>
      </c>
      <c r="F94" s="26">
        <v>0.3667</v>
      </c>
      <c r="G94" s="26">
        <v>0.3667</v>
      </c>
      <c r="H94" s="24">
        <f>(G94*100)/F94-100</f>
        <v>0</v>
      </c>
      <c r="I94" s="7">
        <f>FLOOR(G94,0.00001)*D94</f>
        <v>2933.6000000000004</v>
      </c>
    </row>
    <row r="95" spans="1:9" ht="13.5">
      <c r="A95" s="5"/>
      <c r="B95" s="21"/>
      <c r="C95" s="31" t="s">
        <v>42</v>
      </c>
      <c r="D95" s="29">
        <v>8000</v>
      </c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11"/>
      <c r="B97" s="14" t="s">
        <v>14</v>
      </c>
      <c r="C97" s="30">
        <f>SUM(C57:C96)</f>
        <v>27071749</v>
      </c>
      <c r="D97" s="33">
        <f>SUM(D57,D60,D64,D68,D71,D74,D79,D84,D87,D91,D94)</f>
        <v>25542674</v>
      </c>
      <c r="E97" s="22">
        <f>(D97*100)/C97</f>
        <v>94.35176870175621</v>
      </c>
      <c r="F97" s="17"/>
      <c r="G97" s="17"/>
      <c r="H97" s="12"/>
      <c r="I97" s="23">
        <f>SUM(I57:I96)</f>
        <v>9696592.6734</v>
      </c>
    </row>
    <row r="98" ht="12.75">
      <c r="C98" s="13"/>
    </row>
    <row r="99" spans="1:9" ht="13.5">
      <c r="A99" s="37" t="s">
        <v>23</v>
      </c>
      <c r="B99" s="38"/>
      <c r="C99" s="38"/>
      <c r="D99" s="38"/>
      <c r="E99" s="38"/>
      <c r="F99" s="38"/>
      <c r="G99" s="38"/>
      <c r="H99" s="38"/>
      <c r="I99" s="39"/>
    </row>
    <row r="100" spans="1:9" ht="13.5">
      <c r="A100" s="9"/>
      <c r="B100" s="9"/>
      <c r="C100" s="9"/>
      <c r="D100" s="9"/>
      <c r="E100" s="9"/>
      <c r="F100" s="9"/>
      <c r="G100" s="9"/>
      <c r="H100" s="9"/>
      <c r="I100" s="10"/>
    </row>
    <row r="101" spans="1:9" ht="13.5">
      <c r="A101" s="5">
        <v>18</v>
      </c>
      <c r="B101" s="21" t="s">
        <v>27</v>
      </c>
      <c r="C101" s="29">
        <v>10126340</v>
      </c>
      <c r="D101" s="32">
        <f>SUM(D102:D103)</f>
        <v>10126340</v>
      </c>
      <c r="E101" s="28">
        <f>(D101*100)/C101</f>
        <v>100</v>
      </c>
      <c r="F101" s="26">
        <v>0.2667</v>
      </c>
      <c r="G101" s="26">
        <v>0.31</v>
      </c>
      <c r="H101" s="24">
        <f>(G101*100)/F101-100</f>
        <v>16.23547056617923</v>
      </c>
      <c r="I101" s="7">
        <f>FLOOR(G101,0.00001)*D101</f>
        <v>3139165.4</v>
      </c>
    </row>
    <row r="102" spans="1:9" ht="13.5">
      <c r="A102" s="5"/>
      <c r="B102" s="21"/>
      <c r="C102" s="31" t="s">
        <v>37</v>
      </c>
      <c r="D102" s="29">
        <v>76000</v>
      </c>
      <c r="E102" s="25"/>
      <c r="F102" s="26"/>
      <c r="G102" s="27"/>
      <c r="H102" s="24"/>
      <c r="I102" s="7"/>
    </row>
    <row r="103" spans="1:9" ht="13.5">
      <c r="A103" s="5"/>
      <c r="B103" s="21"/>
      <c r="C103" s="31" t="s">
        <v>47</v>
      </c>
      <c r="D103" s="29">
        <v>10050340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19</v>
      </c>
      <c r="B105" s="21" t="s">
        <v>32</v>
      </c>
      <c r="C105" s="29">
        <v>2780080</v>
      </c>
      <c r="D105" s="32">
        <f>SUM(D106:D108)</f>
        <v>2780080</v>
      </c>
      <c r="E105" s="28">
        <f>(D105*100)/C105</f>
        <v>100</v>
      </c>
      <c r="F105" s="26">
        <v>0.3</v>
      </c>
      <c r="G105" s="26">
        <v>0.335</v>
      </c>
      <c r="H105" s="24">
        <f>(G105*100)/F105-100</f>
        <v>11.666666666666671</v>
      </c>
      <c r="I105" s="7">
        <f>FLOOR(G105,0.00001)*D105</f>
        <v>931326.8</v>
      </c>
    </row>
    <row r="106" spans="1:9" ht="13.5">
      <c r="A106" s="5"/>
      <c r="B106" s="21"/>
      <c r="C106" s="31" t="s">
        <v>45</v>
      </c>
      <c r="D106" s="32">
        <v>540000</v>
      </c>
      <c r="E106" s="28"/>
      <c r="F106" s="26"/>
      <c r="G106" s="26"/>
      <c r="H106" s="24"/>
      <c r="I106" s="7"/>
    </row>
    <row r="107" spans="1:9" ht="13.5">
      <c r="A107" s="5"/>
      <c r="B107" s="21"/>
      <c r="C107" s="31" t="s">
        <v>46</v>
      </c>
      <c r="D107" s="32">
        <v>908080</v>
      </c>
      <c r="E107" s="28"/>
      <c r="F107" s="26"/>
      <c r="G107" s="26"/>
      <c r="H107" s="24"/>
      <c r="I107" s="7"/>
    </row>
    <row r="108" spans="1:9" ht="13.5">
      <c r="A108" s="5"/>
      <c r="B108" s="21"/>
      <c r="C108" s="31" t="s">
        <v>37</v>
      </c>
      <c r="D108" s="32">
        <v>1332000</v>
      </c>
      <c r="E108" s="28"/>
      <c r="F108" s="26"/>
      <c r="G108" s="26"/>
      <c r="H108" s="24"/>
      <c r="I108" s="7"/>
    </row>
    <row r="109" spans="1:9" ht="13.5">
      <c r="A109" s="5"/>
      <c r="B109" s="21"/>
      <c r="C109" s="31"/>
      <c r="D109" s="29"/>
      <c r="E109" s="25"/>
      <c r="F109" s="26"/>
      <c r="G109" s="27"/>
      <c r="H109" s="24"/>
      <c r="I109" s="7"/>
    </row>
    <row r="110" spans="1:9" ht="13.5">
      <c r="A110" s="5">
        <v>20</v>
      </c>
      <c r="B110" s="21" t="s">
        <v>61</v>
      </c>
      <c r="C110" s="29">
        <v>11619350</v>
      </c>
      <c r="D110" s="32">
        <f>SUM(D111:D115)</f>
        <v>11619350</v>
      </c>
      <c r="E110" s="28">
        <f>(D110*100)/C110</f>
        <v>100</v>
      </c>
      <c r="F110" s="26">
        <v>0.2667</v>
      </c>
      <c r="G110" s="26">
        <v>0.3105</v>
      </c>
      <c r="H110" s="24">
        <f>(G110*100)/F110-100</f>
        <v>16.422947131608552</v>
      </c>
      <c r="I110" s="7">
        <f>FLOOR(G110,0.00001)*D110</f>
        <v>3607808.175</v>
      </c>
    </row>
    <row r="111" spans="1:9" ht="13.5">
      <c r="A111" s="5"/>
      <c r="B111" s="21"/>
      <c r="C111" s="31" t="s">
        <v>45</v>
      </c>
      <c r="D111" s="29">
        <v>300000</v>
      </c>
      <c r="E111" s="25"/>
      <c r="F111" s="26"/>
      <c r="G111" s="27"/>
      <c r="H111" s="24"/>
      <c r="I111" s="7"/>
    </row>
    <row r="112" spans="1:9" ht="13.5">
      <c r="A112" s="5"/>
      <c r="B112" s="21"/>
      <c r="C112" s="31" t="s">
        <v>46</v>
      </c>
      <c r="D112" s="29">
        <v>3282350</v>
      </c>
      <c r="E112" s="25"/>
      <c r="F112" s="26"/>
      <c r="G112" s="27"/>
      <c r="H112" s="24"/>
      <c r="I112" s="7"/>
    </row>
    <row r="113" spans="1:9" ht="13.5">
      <c r="A113" s="5"/>
      <c r="B113" s="21"/>
      <c r="C113" s="31" t="s">
        <v>47</v>
      </c>
      <c r="D113" s="29">
        <v>7000000</v>
      </c>
      <c r="E113" s="25"/>
      <c r="F113" s="26"/>
      <c r="G113" s="27"/>
      <c r="H113" s="24"/>
      <c r="I113" s="7"/>
    </row>
    <row r="114" spans="1:9" ht="13.5">
      <c r="A114" s="5"/>
      <c r="B114" s="21"/>
      <c r="C114" s="31" t="s">
        <v>36</v>
      </c>
      <c r="D114" s="29">
        <v>37000</v>
      </c>
      <c r="E114" s="25"/>
      <c r="F114" s="26"/>
      <c r="G114" s="27"/>
      <c r="H114" s="24"/>
      <c r="I114" s="7"/>
    </row>
    <row r="115" spans="1:9" ht="13.5">
      <c r="A115" s="5"/>
      <c r="B115" s="21"/>
      <c r="C115" s="31" t="s">
        <v>38</v>
      </c>
      <c r="D115" s="29">
        <v>1000000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21</v>
      </c>
      <c r="B117" s="21" t="s">
        <v>61</v>
      </c>
      <c r="C117" s="29">
        <v>2269000</v>
      </c>
      <c r="D117" s="32">
        <f>SUM(D118:D122)</f>
        <v>2269000</v>
      </c>
      <c r="E117" s="28">
        <f>(D117*100)/C117</f>
        <v>100</v>
      </c>
      <c r="F117" s="26">
        <v>0.2667</v>
      </c>
      <c r="G117" s="26">
        <v>0.31</v>
      </c>
      <c r="H117" s="24">
        <f>(G117*100)/F117-100</f>
        <v>16.23547056617923</v>
      </c>
      <c r="I117" s="7">
        <f>FLOOR(G117,0.00001)*D117</f>
        <v>703390</v>
      </c>
    </row>
    <row r="118" spans="1:9" ht="13.5">
      <c r="A118" s="5"/>
      <c r="B118" s="21"/>
      <c r="C118" s="31" t="s">
        <v>45</v>
      </c>
      <c r="D118" s="29">
        <v>300000</v>
      </c>
      <c r="E118" s="25"/>
      <c r="F118" s="26"/>
      <c r="G118" s="27"/>
      <c r="H118" s="24"/>
      <c r="I118" s="7"/>
    </row>
    <row r="119" spans="1:9" ht="13.5">
      <c r="A119" s="5"/>
      <c r="B119" s="21"/>
      <c r="C119" s="31" t="s">
        <v>46</v>
      </c>
      <c r="D119" s="29">
        <v>210000</v>
      </c>
      <c r="E119" s="25"/>
      <c r="F119" s="26"/>
      <c r="G119" s="27"/>
      <c r="H119" s="24"/>
      <c r="I119" s="7"/>
    </row>
    <row r="120" spans="1:9" ht="13.5">
      <c r="A120" s="5"/>
      <c r="B120" s="21"/>
      <c r="C120" s="31" t="s">
        <v>37</v>
      </c>
      <c r="D120" s="29">
        <v>420000</v>
      </c>
      <c r="E120" s="25"/>
      <c r="F120" s="26"/>
      <c r="G120" s="27"/>
      <c r="H120" s="24"/>
      <c r="I120" s="7"/>
    </row>
    <row r="121" spans="1:9" ht="13.5">
      <c r="A121" s="5"/>
      <c r="B121" s="21"/>
      <c r="C121" s="31" t="s">
        <v>47</v>
      </c>
      <c r="D121" s="29">
        <v>1000000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 t="s">
        <v>38</v>
      </c>
      <c r="D122" s="29">
        <v>339000</v>
      </c>
      <c r="E122" s="25"/>
      <c r="F122" s="26"/>
      <c r="G122" s="27"/>
      <c r="H122" s="24"/>
      <c r="I122" s="7"/>
    </row>
    <row r="123" spans="1:9" ht="13.5">
      <c r="A123" s="5"/>
      <c r="B123" s="21"/>
      <c r="C123" s="31"/>
      <c r="D123" s="29"/>
      <c r="E123" s="25"/>
      <c r="F123" s="26"/>
      <c r="G123" s="27"/>
      <c r="H123" s="24"/>
      <c r="I123" s="7"/>
    </row>
    <row r="124" spans="1:9" ht="13.5">
      <c r="A124" s="5">
        <v>22</v>
      </c>
      <c r="B124" s="21" t="s">
        <v>62</v>
      </c>
      <c r="C124" s="29">
        <v>10000000</v>
      </c>
      <c r="D124" s="32">
        <f>SUM(D125:D128)</f>
        <v>6412000</v>
      </c>
      <c r="E124" s="28">
        <f>(D124*100)/C124</f>
        <v>64.12</v>
      </c>
      <c r="F124" s="26">
        <v>0.2667</v>
      </c>
      <c r="G124" s="26">
        <v>0.3</v>
      </c>
      <c r="H124" s="24">
        <f>(G124*100)/F124-100</f>
        <v>12.485939257592804</v>
      </c>
      <c r="I124" s="7">
        <f>FLOOR(G124,0.00001)*D124</f>
        <v>1923600.0000000002</v>
      </c>
    </row>
    <row r="125" spans="1:9" ht="13.5">
      <c r="A125" s="5"/>
      <c r="B125" s="21"/>
      <c r="C125" s="31" t="s">
        <v>45</v>
      </c>
      <c r="D125" s="29">
        <v>5315000</v>
      </c>
      <c r="E125" s="25"/>
      <c r="F125" s="26"/>
      <c r="G125" s="27"/>
      <c r="H125" s="24"/>
      <c r="I125" s="7"/>
    </row>
    <row r="126" spans="1:9" ht="13.5">
      <c r="A126" s="5"/>
      <c r="B126" s="21"/>
      <c r="C126" s="31" t="s">
        <v>46</v>
      </c>
      <c r="D126" s="29">
        <v>60000</v>
      </c>
      <c r="E126" s="25"/>
      <c r="F126" s="26"/>
      <c r="G126" s="27"/>
      <c r="H126" s="24"/>
      <c r="I126" s="7"/>
    </row>
    <row r="127" spans="1:9" ht="13.5">
      <c r="A127" s="5"/>
      <c r="B127" s="21"/>
      <c r="C127" s="31" t="s">
        <v>36</v>
      </c>
      <c r="D127" s="29">
        <v>37000</v>
      </c>
      <c r="E127" s="25"/>
      <c r="F127" s="26"/>
      <c r="G127" s="27"/>
      <c r="H127" s="24"/>
      <c r="I127" s="7"/>
    </row>
    <row r="128" spans="1:9" ht="13.5">
      <c r="A128" s="5"/>
      <c r="B128" s="21"/>
      <c r="C128" s="31" t="s">
        <v>38</v>
      </c>
      <c r="D128" s="29">
        <v>1000000</v>
      </c>
      <c r="E128" s="25"/>
      <c r="F128" s="26"/>
      <c r="G128" s="27"/>
      <c r="H128" s="24"/>
      <c r="I128" s="7"/>
    </row>
    <row r="129" spans="1:9" ht="13.5">
      <c r="A129" s="5"/>
      <c r="B129" s="21"/>
      <c r="C129" s="31"/>
      <c r="D129" s="29"/>
      <c r="E129" s="25"/>
      <c r="F129" s="26"/>
      <c r="G129" s="27"/>
      <c r="H129" s="24"/>
      <c r="I129" s="7"/>
    </row>
    <row r="130" spans="1:9" ht="13.5">
      <c r="A130" s="5">
        <v>23</v>
      </c>
      <c r="B130" s="21" t="s">
        <v>62</v>
      </c>
      <c r="C130" s="29">
        <v>13095000</v>
      </c>
      <c r="D130" s="32">
        <f>SUM(D131:D134)</f>
        <v>13095000</v>
      </c>
      <c r="E130" s="28">
        <f>(D130*100)/C130</f>
        <v>100</v>
      </c>
      <c r="F130" s="26">
        <v>0.2667</v>
      </c>
      <c r="G130" s="26">
        <v>0.3</v>
      </c>
      <c r="H130" s="24">
        <f>(G130*100)/F130-100</f>
        <v>12.485939257592804</v>
      </c>
      <c r="I130" s="7">
        <f>FLOOR(G130,0.00001)*D130</f>
        <v>3928500.0000000005</v>
      </c>
    </row>
    <row r="131" spans="1:9" ht="13.5">
      <c r="A131" s="5"/>
      <c r="B131" s="21"/>
      <c r="C131" s="31" t="s">
        <v>45</v>
      </c>
      <c r="D131" s="29">
        <v>900000</v>
      </c>
      <c r="E131" s="25"/>
      <c r="F131" s="26"/>
      <c r="G131" s="27"/>
      <c r="H131" s="24"/>
      <c r="I131" s="7"/>
    </row>
    <row r="132" spans="1:9" ht="13.5">
      <c r="A132" s="5"/>
      <c r="B132" s="21"/>
      <c r="C132" s="31" t="s">
        <v>46</v>
      </c>
      <c r="D132" s="29">
        <v>2330000</v>
      </c>
      <c r="E132" s="25"/>
      <c r="F132" s="26"/>
      <c r="G132" s="27"/>
      <c r="H132" s="24"/>
      <c r="I132" s="7"/>
    </row>
    <row r="133" spans="1:9" ht="13.5">
      <c r="A133" s="5"/>
      <c r="B133" s="21"/>
      <c r="C133" s="31" t="s">
        <v>47</v>
      </c>
      <c r="D133" s="29">
        <v>8865000</v>
      </c>
      <c r="E133" s="25"/>
      <c r="F133" s="26"/>
      <c r="G133" s="27"/>
      <c r="H133" s="24"/>
      <c r="I133" s="7"/>
    </row>
    <row r="134" spans="1:9" ht="13.5">
      <c r="A134" s="5"/>
      <c r="B134" s="21"/>
      <c r="C134" s="31" t="s">
        <v>38</v>
      </c>
      <c r="D134" s="29">
        <v>1000000</v>
      </c>
      <c r="E134" s="25"/>
      <c r="F134" s="26"/>
      <c r="G134" s="27"/>
      <c r="H134" s="24"/>
      <c r="I134" s="7"/>
    </row>
    <row r="135" spans="1:9" ht="13.5">
      <c r="A135" s="5"/>
      <c r="B135" s="21"/>
      <c r="C135" s="31"/>
      <c r="D135" s="29"/>
      <c r="E135" s="25"/>
      <c r="F135" s="26"/>
      <c r="G135" s="27"/>
      <c r="H135" s="24"/>
      <c r="I135" s="7"/>
    </row>
    <row r="136" spans="1:9" ht="13.5">
      <c r="A136" s="5">
        <v>24</v>
      </c>
      <c r="B136" s="21" t="s">
        <v>24</v>
      </c>
      <c r="C136" s="29">
        <v>14815000</v>
      </c>
      <c r="D136" s="32">
        <f>SUM(D137:D142)</f>
        <v>14815000</v>
      </c>
      <c r="E136" s="28">
        <f>(D136*100)/C136</f>
        <v>100</v>
      </c>
      <c r="F136" s="26">
        <v>0.2667</v>
      </c>
      <c r="G136" s="26">
        <v>0.2903</v>
      </c>
      <c r="H136" s="24">
        <f>(G136*100)/F136-100</f>
        <v>8.848893888263973</v>
      </c>
      <c r="I136" s="7">
        <f>FLOOR(G136,0.00001)*D136</f>
        <v>4300794.5</v>
      </c>
    </row>
    <row r="137" spans="1:9" ht="13.5">
      <c r="A137" s="5"/>
      <c r="B137" s="21"/>
      <c r="C137" s="31" t="s">
        <v>43</v>
      </c>
      <c r="D137" s="29">
        <v>2000000</v>
      </c>
      <c r="E137" s="25"/>
      <c r="F137" s="26"/>
      <c r="G137" s="27"/>
      <c r="H137" s="24"/>
      <c r="I137" s="7"/>
    </row>
    <row r="138" spans="1:9" ht="13.5">
      <c r="A138" s="5"/>
      <c r="B138" s="21"/>
      <c r="C138" s="31" t="s">
        <v>45</v>
      </c>
      <c r="D138" s="29">
        <v>900000</v>
      </c>
      <c r="E138" s="25"/>
      <c r="F138" s="26"/>
      <c r="G138" s="27"/>
      <c r="H138" s="24"/>
      <c r="I138" s="7"/>
    </row>
    <row r="139" spans="1:9" ht="13.5">
      <c r="A139" s="5"/>
      <c r="B139" s="21"/>
      <c r="C139" s="31" t="s">
        <v>46</v>
      </c>
      <c r="D139" s="29">
        <v>75000</v>
      </c>
      <c r="E139" s="25"/>
      <c r="F139" s="26"/>
      <c r="G139" s="27"/>
      <c r="H139" s="24"/>
      <c r="I139" s="7"/>
    </row>
    <row r="140" spans="1:9" ht="13.5">
      <c r="A140" s="5"/>
      <c r="B140" s="21"/>
      <c r="C140" s="31" t="s">
        <v>34</v>
      </c>
      <c r="D140" s="29">
        <v>300000</v>
      </c>
      <c r="E140" s="25"/>
      <c r="F140" s="26"/>
      <c r="G140" s="27"/>
      <c r="H140" s="24"/>
      <c r="I140" s="7"/>
    </row>
    <row r="141" spans="1:9" ht="13.5">
      <c r="A141" s="5"/>
      <c r="B141" s="21"/>
      <c r="C141" s="31" t="s">
        <v>38</v>
      </c>
      <c r="D141" s="29">
        <v>222000</v>
      </c>
      <c r="E141" s="25"/>
      <c r="F141" s="26"/>
      <c r="G141" s="27"/>
      <c r="H141" s="24"/>
      <c r="I141" s="7"/>
    </row>
    <row r="142" spans="1:9" ht="13.5">
      <c r="A142" s="5"/>
      <c r="B142" s="21"/>
      <c r="C142" s="31" t="s">
        <v>44</v>
      </c>
      <c r="D142" s="29">
        <v>11318000</v>
      </c>
      <c r="E142" s="25"/>
      <c r="F142" s="26"/>
      <c r="G142" s="27"/>
      <c r="H142" s="24"/>
      <c r="I142" s="7"/>
    </row>
    <row r="143" spans="1:9" ht="13.5">
      <c r="A143" s="5"/>
      <c r="B143" s="21"/>
      <c r="C143" s="31"/>
      <c r="D143" s="29"/>
      <c r="E143" s="25"/>
      <c r="F143" s="26"/>
      <c r="G143" s="27"/>
      <c r="H143" s="24"/>
      <c r="I143" s="7"/>
    </row>
    <row r="144" spans="1:9" ht="13.5">
      <c r="A144" s="5">
        <v>25</v>
      </c>
      <c r="B144" s="21" t="s">
        <v>24</v>
      </c>
      <c r="C144" s="29">
        <v>4193000</v>
      </c>
      <c r="D144" s="32">
        <f>SUM(D145:D147)</f>
        <v>4193000</v>
      </c>
      <c r="E144" s="28">
        <f>(D144*100)/C144</f>
        <v>100</v>
      </c>
      <c r="F144" s="26">
        <v>0.2667</v>
      </c>
      <c r="G144" s="26">
        <v>0.294</v>
      </c>
      <c r="H144" s="24">
        <f>(G144*100)/F144-100</f>
        <v>10.236220472440948</v>
      </c>
      <c r="I144" s="7">
        <f>FLOOR(G144,0.00001)*D144</f>
        <v>1232742.0000000002</v>
      </c>
    </row>
    <row r="145" spans="1:9" ht="13.5">
      <c r="A145" s="5"/>
      <c r="B145" s="21"/>
      <c r="C145" s="31" t="s">
        <v>43</v>
      </c>
      <c r="D145" s="29">
        <v>1000000</v>
      </c>
      <c r="E145" s="25"/>
      <c r="F145" s="26"/>
      <c r="G145" s="27"/>
      <c r="H145" s="24"/>
      <c r="I145" s="7"/>
    </row>
    <row r="146" spans="1:9" ht="13.5">
      <c r="A146" s="5"/>
      <c r="B146" s="21"/>
      <c r="C146" s="31" t="s">
        <v>45</v>
      </c>
      <c r="D146" s="29">
        <v>300000</v>
      </c>
      <c r="E146" s="25"/>
      <c r="F146" s="26"/>
      <c r="G146" s="27"/>
      <c r="H146" s="24"/>
      <c r="I146" s="7"/>
    </row>
    <row r="147" spans="1:9" ht="13.5">
      <c r="A147" s="5"/>
      <c r="B147" s="21"/>
      <c r="C147" s="31" t="s">
        <v>44</v>
      </c>
      <c r="D147" s="29">
        <v>2893000</v>
      </c>
      <c r="E147" s="25"/>
      <c r="F147" s="26"/>
      <c r="G147" s="27"/>
      <c r="H147" s="24"/>
      <c r="I147" s="7"/>
    </row>
    <row r="148" spans="1:9" ht="13.5">
      <c r="A148" s="5"/>
      <c r="B148" s="21"/>
      <c r="C148" s="31"/>
      <c r="D148" s="29"/>
      <c r="E148" s="25"/>
      <c r="F148" s="26"/>
      <c r="G148" s="27"/>
      <c r="H148" s="24"/>
      <c r="I148" s="7"/>
    </row>
    <row r="149" spans="1:9" ht="13.5">
      <c r="A149" s="5">
        <v>26</v>
      </c>
      <c r="B149" s="21" t="s">
        <v>24</v>
      </c>
      <c r="C149" s="29">
        <v>0</v>
      </c>
      <c r="D149" s="32">
        <f>SUM(D150:D150)</f>
        <v>0</v>
      </c>
      <c r="E149" s="24">
        <v>0</v>
      </c>
      <c r="F149" s="24">
        <v>0</v>
      </c>
      <c r="G149" s="24">
        <v>0</v>
      </c>
      <c r="H149" s="24">
        <v>0</v>
      </c>
      <c r="I149" s="7">
        <f>FLOOR(G149,0.00001)*D149</f>
        <v>0</v>
      </c>
    </row>
    <row r="150" spans="1:9" ht="13.5">
      <c r="A150" s="5"/>
      <c r="B150" s="21"/>
      <c r="C150" s="31" t="s">
        <v>72</v>
      </c>
      <c r="D150" s="29"/>
      <c r="E150" s="25"/>
      <c r="F150" s="26"/>
      <c r="G150" s="27"/>
      <c r="H150" s="24"/>
      <c r="I150" s="7"/>
    </row>
    <row r="151" spans="1:9" ht="13.5">
      <c r="A151" s="5"/>
      <c r="B151" s="21"/>
      <c r="C151" s="31"/>
      <c r="D151" s="29"/>
      <c r="E151" s="25"/>
      <c r="F151" s="26"/>
      <c r="G151" s="27"/>
      <c r="H151" s="24"/>
      <c r="I151" s="7"/>
    </row>
    <row r="152" spans="1:9" ht="13.5">
      <c r="A152" s="5">
        <v>27</v>
      </c>
      <c r="B152" s="21" t="s">
        <v>24</v>
      </c>
      <c r="C152" s="29">
        <v>0</v>
      </c>
      <c r="D152" s="32">
        <f>SUM(D153:D153)</f>
        <v>0</v>
      </c>
      <c r="E152" s="24">
        <v>0</v>
      </c>
      <c r="F152" s="24">
        <v>0</v>
      </c>
      <c r="G152" s="24">
        <v>0</v>
      </c>
      <c r="H152" s="24">
        <v>0</v>
      </c>
      <c r="I152" s="7">
        <f>FLOOR(G152,0.00001)*D152</f>
        <v>0</v>
      </c>
    </row>
    <row r="153" spans="1:9" ht="13.5">
      <c r="A153" s="5"/>
      <c r="B153" s="21"/>
      <c r="C153" s="31" t="s">
        <v>72</v>
      </c>
      <c r="D153" s="29"/>
      <c r="E153" s="25"/>
      <c r="F153" s="26"/>
      <c r="G153" s="27"/>
      <c r="H153" s="24"/>
      <c r="I153" s="7"/>
    </row>
    <row r="154" spans="1:9" ht="13.5">
      <c r="A154" s="5"/>
      <c r="B154" s="21"/>
      <c r="C154" s="31"/>
      <c r="D154" s="29"/>
      <c r="E154" s="25"/>
      <c r="F154" s="26"/>
      <c r="G154" s="27"/>
      <c r="H154" s="24"/>
      <c r="I154" s="7"/>
    </row>
    <row r="155" spans="1:9" ht="13.5">
      <c r="A155" s="5">
        <v>28</v>
      </c>
      <c r="B155" s="21" t="s">
        <v>24</v>
      </c>
      <c r="C155" s="29">
        <v>24683000</v>
      </c>
      <c r="D155" s="32">
        <f>SUM(D156:D162)</f>
        <v>24683000</v>
      </c>
      <c r="E155" s="28">
        <f>(D155*100)/C155</f>
        <v>100</v>
      </c>
      <c r="F155" s="26">
        <v>0.2667</v>
      </c>
      <c r="G155" s="26">
        <v>0.27</v>
      </c>
      <c r="H155" s="24">
        <f>(G155*100)/F155-100</f>
        <v>1.2373453318335237</v>
      </c>
      <c r="I155" s="7">
        <f>FLOOR(G155,0.00001)*D155</f>
        <v>6664410</v>
      </c>
    </row>
    <row r="156" spans="1:9" ht="13.5">
      <c r="A156" s="5"/>
      <c r="B156" s="21"/>
      <c r="C156" s="31" t="s">
        <v>43</v>
      </c>
      <c r="D156" s="29">
        <v>1200000</v>
      </c>
      <c r="E156" s="25"/>
      <c r="F156" s="26"/>
      <c r="G156" s="27"/>
      <c r="H156" s="24"/>
      <c r="I156" s="7"/>
    </row>
    <row r="157" spans="1:9" ht="13.5">
      <c r="A157" s="5"/>
      <c r="B157" s="21"/>
      <c r="C157" s="31" t="s">
        <v>45</v>
      </c>
      <c r="D157" s="29">
        <v>3000000</v>
      </c>
      <c r="E157" s="25"/>
      <c r="F157" s="26"/>
      <c r="G157" s="27"/>
      <c r="H157" s="24"/>
      <c r="I157" s="7"/>
    </row>
    <row r="158" spans="1:9" ht="13.5">
      <c r="A158" s="5"/>
      <c r="B158" s="21"/>
      <c r="C158" s="31" t="s">
        <v>46</v>
      </c>
      <c r="D158" s="29">
        <v>800000</v>
      </c>
      <c r="E158" s="25"/>
      <c r="F158" s="26"/>
      <c r="G158" s="27"/>
      <c r="H158" s="24"/>
      <c r="I158" s="7"/>
    </row>
    <row r="159" spans="1:9" ht="13.5">
      <c r="A159" s="5"/>
      <c r="B159" s="21"/>
      <c r="C159" s="31" t="s">
        <v>34</v>
      </c>
      <c r="D159" s="29">
        <v>18033000</v>
      </c>
      <c r="E159" s="25"/>
      <c r="F159" s="26"/>
      <c r="G159" s="27"/>
      <c r="H159" s="24"/>
      <c r="I159" s="7"/>
    </row>
    <row r="160" spans="1:9" ht="13.5">
      <c r="A160" s="5"/>
      <c r="B160" s="21"/>
      <c r="C160" s="31" t="s">
        <v>37</v>
      </c>
      <c r="D160" s="29">
        <v>300000</v>
      </c>
      <c r="E160" s="25"/>
      <c r="F160" s="26"/>
      <c r="G160" s="27"/>
      <c r="H160" s="24"/>
      <c r="I160" s="7"/>
    </row>
    <row r="161" spans="1:9" ht="13.5">
      <c r="A161" s="5"/>
      <c r="B161" s="21"/>
      <c r="C161" s="31" t="s">
        <v>73</v>
      </c>
      <c r="D161" s="29">
        <v>1200000</v>
      </c>
      <c r="E161" s="25"/>
      <c r="F161" s="26"/>
      <c r="G161" s="27"/>
      <c r="H161" s="24"/>
      <c r="I161" s="7"/>
    </row>
    <row r="162" spans="1:9" ht="13.5">
      <c r="A162" s="5"/>
      <c r="B162" s="21"/>
      <c r="C162" s="31" t="s">
        <v>38</v>
      </c>
      <c r="D162" s="29">
        <v>150000</v>
      </c>
      <c r="E162" s="25"/>
      <c r="F162" s="26"/>
      <c r="G162" s="27"/>
      <c r="H162" s="24"/>
      <c r="I162" s="7"/>
    </row>
    <row r="163" spans="1:9" ht="13.5">
      <c r="A163" s="5"/>
      <c r="B163" s="21"/>
      <c r="C163" s="31"/>
      <c r="D163" s="29"/>
      <c r="E163" s="25"/>
      <c r="F163" s="26"/>
      <c r="G163" s="27"/>
      <c r="H163" s="24"/>
      <c r="I163" s="7"/>
    </row>
    <row r="164" spans="1:9" ht="13.5">
      <c r="A164" s="5">
        <v>29</v>
      </c>
      <c r="B164" s="21" t="s">
        <v>24</v>
      </c>
      <c r="C164" s="29">
        <v>0</v>
      </c>
      <c r="D164" s="32">
        <f>SUM(D165:D165)</f>
        <v>0</v>
      </c>
      <c r="E164" s="24">
        <v>0</v>
      </c>
      <c r="F164" s="24">
        <v>0</v>
      </c>
      <c r="G164" s="24">
        <v>0</v>
      </c>
      <c r="H164" s="24">
        <v>0</v>
      </c>
      <c r="I164" s="7">
        <f>FLOOR(G164,0.00001)*D164</f>
        <v>0</v>
      </c>
    </row>
    <row r="165" spans="1:9" ht="13.5">
      <c r="A165" s="5"/>
      <c r="B165" s="21"/>
      <c r="C165" s="31" t="s">
        <v>72</v>
      </c>
      <c r="D165" s="29"/>
      <c r="E165" s="25"/>
      <c r="F165" s="26"/>
      <c r="G165" s="27"/>
      <c r="H165" s="24"/>
      <c r="I165" s="7"/>
    </row>
    <row r="166" spans="1:9" ht="13.5">
      <c r="A166" s="5"/>
      <c r="B166" s="21"/>
      <c r="C166" s="31"/>
      <c r="D166" s="29"/>
      <c r="E166" s="25"/>
      <c r="F166" s="26"/>
      <c r="G166" s="27"/>
      <c r="H166" s="24"/>
      <c r="I166" s="7"/>
    </row>
    <row r="167" spans="1:9" ht="13.5">
      <c r="A167" s="5">
        <v>30</v>
      </c>
      <c r="B167" s="21" t="s">
        <v>63</v>
      </c>
      <c r="C167" s="29">
        <v>14121000</v>
      </c>
      <c r="D167" s="32">
        <f>SUM(D168:D171)</f>
        <v>14121000</v>
      </c>
      <c r="E167" s="28">
        <f>(D167*100)/C167</f>
        <v>100</v>
      </c>
      <c r="F167" s="26">
        <v>0.2667</v>
      </c>
      <c r="G167" s="26">
        <v>0.273</v>
      </c>
      <c r="H167" s="24">
        <f>(G167*100)/F167-100</f>
        <v>2.3622047244094517</v>
      </c>
      <c r="I167" s="7">
        <f>FLOOR(G167,0.00001)*D167</f>
        <v>3855033.0000000005</v>
      </c>
    </row>
    <row r="168" spans="1:9" ht="13.5">
      <c r="A168" s="5"/>
      <c r="B168" s="21"/>
      <c r="C168" s="31" t="s">
        <v>45</v>
      </c>
      <c r="D168" s="29">
        <v>200000</v>
      </c>
      <c r="E168" s="25"/>
      <c r="F168" s="26"/>
      <c r="G168" s="27"/>
      <c r="H168" s="24"/>
      <c r="I168" s="7"/>
    </row>
    <row r="169" spans="1:9" ht="13.5">
      <c r="A169" s="5"/>
      <c r="B169" s="21"/>
      <c r="C169" s="31" t="s">
        <v>34</v>
      </c>
      <c r="D169" s="29">
        <v>3000000</v>
      </c>
      <c r="E169" s="25"/>
      <c r="F169" s="26"/>
      <c r="G169" s="27"/>
      <c r="H169" s="24"/>
      <c r="I169" s="7"/>
    </row>
    <row r="170" spans="1:9" ht="13.5">
      <c r="A170" s="5"/>
      <c r="B170" s="21"/>
      <c r="C170" s="31" t="s">
        <v>36</v>
      </c>
      <c r="D170" s="29">
        <v>387000</v>
      </c>
      <c r="E170" s="25"/>
      <c r="F170" s="26"/>
      <c r="G170" s="27"/>
      <c r="H170" s="24"/>
      <c r="I170" s="7"/>
    </row>
    <row r="171" spans="1:9" ht="13.5">
      <c r="A171" s="5"/>
      <c r="B171" s="21"/>
      <c r="C171" s="31" t="s">
        <v>44</v>
      </c>
      <c r="D171" s="29">
        <v>10534000</v>
      </c>
      <c r="E171" s="25"/>
      <c r="F171" s="26"/>
      <c r="G171" s="27"/>
      <c r="H171" s="24"/>
      <c r="I171" s="7"/>
    </row>
    <row r="172" spans="1:9" ht="13.5">
      <c r="A172" s="5"/>
      <c r="B172" s="21"/>
      <c r="C172" s="31"/>
      <c r="D172" s="29"/>
      <c r="E172" s="25"/>
      <c r="F172" s="26"/>
      <c r="G172" s="27"/>
      <c r="H172" s="24"/>
      <c r="I172" s="7"/>
    </row>
    <row r="173" spans="1:9" ht="13.5">
      <c r="A173" s="5">
        <v>31</v>
      </c>
      <c r="B173" s="21" t="s">
        <v>63</v>
      </c>
      <c r="C173" s="29">
        <v>10000000</v>
      </c>
      <c r="D173" s="32">
        <f>SUM(D174:D175)</f>
        <v>10000000</v>
      </c>
      <c r="E173" s="28">
        <f>(D173*100)/C173</f>
        <v>100</v>
      </c>
      <c r="F173" s="26">
        <v>0.2667</v>
      </c>
      <c r="G173" s="26">
        <v>0.2667</v>
      </c>
      <c r="H173" s="24">
        <f>(G173*100)/F173-100</f>
        <v>0</v>
      </c>
      <c r="I173" s="7">
        <f>FLOOR(G173,0.00001)*D173</f>
        <v>2667000.0000000005</v>
      </c>
    </row>
    <row r="174" spans="1:9" ht="13.5">
      <c r="A174" s="5"/>
      <c r="B174" s="21"/>
      <c r="C174" s="31" t="s">
        <v>34</v>
      </c>
      <c r="D174" s="29">
        <v>8000000</v>
      </c>
      <c r="E174" s="25"/>
      <c r="F174" s="26"/>
      <c r="G174" s="27"/>
      <c r="H174" s="24"/>
      <c r="I174" s="7"/>
    </row>
    <row r="175" spans="1:9" ht="13.5">
      <c r="A175" s="5"/>
      <c r="B175" s="21"/>
      <c r="C175" s="31" t="s">
        <v>35</v>
      </c>
      <c r="D175" s="29">
        <v>2000000</v>
      </c>
      <c r="E175" s="25"/>
      <c r="F175" s="26"/>
      <c r="G175" s="27"/>
      <c r="H175" s="24"/>
      <c r="I175" s="7"/>
    </row>
    <row r="176" spans="1:9" ht="13.5">
      <c r="A176" s="5"/>
      <c r="B176" s="21"/>
      <c r="C176" s="31"/>
      <c r="D176" s="29"/>
      <c r="E176" s="25"/>
      <c r="F176" s="26"/>
      <c r="G176" s="27"/>
      <c r="H176" s="24"/>
      <c r="I176" s="7"/>
    </row>
    <row r="177" spans="1:9" ht="13.5">
      <c r="A177" s="5">
        <v>32</v>
      </c>
      <c r="B177" s="21" t="s">
        <v>26</v>
      </c>
      <c r="C177" s="29">
        <v>17820000</v>
      </c>
      <c r="D177" s="32">
        <f>SUM(D178:D182)</f>
        <v>17820000</v>
      </c>
      <c r="E177" s="28">
        <f>(D177*100)/C177</f>
        <v>100</v>
      </c>
      <c r="F177" s="26">
        <v>0.2667</v>
      </c>
      <c r="G177" s="26">
        <v>0.2667</v>
      </c>
      <c r="H177" s="24">
        <f>(G177*100)/F177-100</f>
        <v>0</v>
      </c>
      <c r="I177" s="7">
        <f>FLOOR(G177,0.00001)*D177</f>
        <v>4752594.000000001</v>
      </c>
    </row>
    <row r="178" spans="1:9" ht="13.5">
      <c r="A178" s="5"/>
      <c r="B178" s="21"/>
      <c r="C178" s="31" t="s">
        <v>45</v>
      </c>
      <c r="D178" s="29">
        <v>600000</v>
      </c>
      <c r="E178" s="25"/>
      <c r="F178" s="26"/>
      <c r="G178" s="27"/>
      <c r="H178" s="24"/>
      <c r="I178" s="7"/>
    </row>
    <row r="179" spans="1:9" ht="13.5">
      <c r="A179" s="5"/>
      <c r="B179" s="21"/>
      <c r="C179" s="31" t="s">
        <v>34</v>
      </c>
      <c r="D179" s="29">
        <v>12320000</v>
      </c>
      <c r="E179" s="25"/>
      <c r="F179" s="26"/>
      <c r="G179" s="27"/>
      <c r="H179" s="24"/>
      <c r="I179" s="7"/>
    </row>
    <row r="180" spans="1:9" ht="13.5">
      <c r="A180" s="5"/>
      <c r="B180" s="21"/>
      <c r="C180" s="31" t="s">
        <v>35</v>
      </c>
      <c r="D180" s="29">
        <v>4000000</v>
      </c>
      <c r="E180" s="25"/>
      <c r="F180" s="26"/>
      <c r="G180" s="27"/>
      <c r="H180" s="24"/>
      <c r="I180" s="7"/>
    </row>
    <row r="181" spans="1:9" ht="13.5">
      <c r="A181" s="5"/>
      <c r="B181" s="21"/>
      <c r="C181" s="31" t="s">
        <v>37</v>
      </c>
      <c r="D181" s="29">
        <v>300000</v>
      </c>
      <c r="E181" s="25"/>
      <c r="F181" s="26"/>
      <c r="G181" s="27"/>
      <c r="H181" s="24"/>
      <c r="I181" s="7"/>
    </row>
    <row r="182" spans="1:9" ht="13.5">
      <c r="A182" s="5"/>
      <c r="B182" s="21"/>
      <c r="C182" s="31" t="s">
        <v>73</v>
      </c>
      <c r="D182" s="29">
        <v>600000</v>
      </c>
      <c r="E182" s="25"/>
      <c r="F182" s="26"/>
      <c r="G182" s="27"/>
      <c r="H182" s="24"/>
      <c r="I182" s="7"/>
    </row>
    <row r="183" spans="1:9" ht="13.5">
      <c r="A183" s="5"/>
      <c r="B183" s="21"/>
      <c r="C183" s="31"/>
      <c r="D183" s="29"/>
      <c r="E183" s="25"/>
      <c r="F183" s="26"/>
      <c r="G183" s="27"/>
      <c r="H183" s="24"/>
      <c r="I183" s="7"/>
    </row>
    <row r="184" spans="1:9" ht="13.5">
      <c r="A184" s="11"/>
      <c r="B184" s="14" t="s">
        <v>14</v>
      </c>
      <c r="C184" s="30">
        <f>SUM(C101:C183)</f>
        <v>135521770</v>
      </c>
      <c r="D184" s="33">
        <f>SUM(D101,D105,D110,D117,D124,D130,D136,D144,D149,D152,D155,D164,D167,D173,D177)</f>
        <v>131933770</v>
      </c>
      <c r="E184" s="22">
        <f>(D184*100)/C184</f>
        <v>97.35245488603049</v>
      </c>
      <c r="F184" s="17"/>
      <c r="G184" s="17"/>
      <c r="H184" s="12"/>
      <c r="I184" s="23">
        <f>SUM(I101:I183)</f>
        <v>37706363.875</v>
      </c>
    </row>
    <row r="185" ht="12.75">
      <c r="C185" s="13"/>
    </row>
    <row r="186" spans="1:9" ht="13.5">
      <c r="A186" s="37" t="s">
        <v>19</v>
      </c>
      <c r="B186" s="38"/>
      <c r="C186" s="38"/>
      <c r="D186" s="38"/>
      <c r="E186" s="38"/>
      <c r="F186" s="38"/>
      <c r="G186" s="38"/>
      <c r="H186" s="38"/>
      <c r="I186" s="39"/>
    </row>
    <row r="187" spans="1:9" ht="13.5">
      <c r="A187" s="9"/>
      <c r="B187" s="9"/>
      <c r="C187" s="9"/>
      <c r="D187" s="9"/>
      <c r="E187" s="9"/>
      <c r="F187" s="9"/>
      <c r="G187" s="9"/>
      <c r="H187" s="9"/>
      <c r="I187" s="10"/>
    </row>
    <row r="188" spans="1:9" ht="13.5">
      <c r="A188" s="5">
        <v>33</v>
      </c>
      <c r="B188" s="21" t="s">
        <v>64</v>
      </c>
      <c r="C188" s="29">
        <v>8910000</v>
      </c>
      <c r="D188" s="32">
        <f>SUM(D189:D191)</f>
        <v>8910000</v>
      </c>
      <c r="E188" s="28">
        <f>(D188*100)/C188</f>
        <v>100</v>
      </c>
      <c r="F188" s="26">
        <v>0.3834</v>
      </c>
      <c r="G188" s="26">
        <v>0.397</v>
      </c>
      <c r="H188" s="24">
        <f>(G188*100)/F188-100</f>
        <v>3.5472091810119935</v>
      </c>
      <c r="I188" s="7">
        <f>FLOOR(G188,0.00001)*D188</f>
        <v>3537270</v>
      </c>
    </row>
    <row r="189" spans="1:9" ht="13.5">
      <c r="A189" s="5"/>
      <c r="B189" s="21"/>
      <c r="C189" s="31" t="s">
        <v>35</v>
      </c>
      <c r="D189" s="29">
        <v>1200000</v>
      </c>
      <c r="E189" s="25"/>
      <c r="F189" s="26"/>
      <c r="G189" s="27"/>
      <c r="H189" s="24"/>
      <c r="I189" s="7"/>
    </row>
    <row r="190" spans="1:9" ht="13.5">
      <c r="A190" s="5"/>
      <c r="B190" s="21"/>
      <c r="C190" s="31" t="s">
        <v>73</v>
      </c>
      <c r="D190" s="29">
        <v>500000</v>
      </c>
      <c r="E190" s="25"/>
      <c r="F190" s="26"/>
      <c r="G190" s="27"/>
      <c r="H190" s="24"/>
      <c r="I190" s="7"/>
    </row>
    <row r="191" spans="1:9" ht="13.5">
      <c r="A191" s="5"/>
      <c r="B191" s="21"/>
      <c r="C191" s="31" t="s">
        <v>47</v>
      </c>
      <c r="D191" s="29">
        <v>7210000</v>
      </c>
      <c r="E191" s="25"/>
      <c r="F191" s="26"/>
      <c r="G191" s="27"/>
      <c r="H191" s="24"/>
      <c r="I191" s="7"/>
    </row>
    <row r="192" spans="1:9" ht="13.5">
      <c r="A192" s="5"/>
      <c r="B192" s="21"/>
      <c r="C192" s="6"/>
      <c r="D192" s="18"/>
      <c r="E192" s="25"/>
      <c r="F192" s="26"/>
      <c r="G192" s="27"/>
      <c r="H192" s="24"/>
      <c r="I192" s="7"/>
    </row>
    <row r="193" spans="1:9" ht="13.5">
      <c r="A193" s="5">
        <v>34</v>
      </c>
      <c r="B193" s="21" t="s">
        <v>65</v>
      </c>
      <c r="C193" s="29">
        <v>2000000</v>
      </c>
      <c r="D193" s="32">
        <f>SUM(D194:D195)</f>
        <v>2000000</v>
      </c>
      <c r="E193" s="28">
        <f>(D193*100)/C193</f>
        <v>100</v>
      </c>
      <c r="F193" s="26">
        <v>0.3834</v>
      </c>
      <c r="G193" s="26">
        <v>0.408</v>
      </c>
      <c r="H193" s="24">
        <f>(G193*100)/F193-100</f>
        <v>6.416275430359931</v>
      </c>
      <c r="I193" s="7">
        <f>FLOOR(G193,0.00001)*D193</f>
        <v>816000.0000000001</v>
      </c>
    </row>
    <row r="194" spans="1:9" ht="13.5">
      <c r="A194" s="5"/>
      <c r="B194" s="21"/>
      <c r="C194" s="31" t="s">
        <v>35</v>
      </c>
      <c r="D194" s="29">
        <v>1000000</v>
      </c>
      <c r="E194" s="25"/>
      <c r="F194" s="26"/>
      <c r="G194" s="27"/>
      <c r="H194" s="24"/>
      <c r="I194" s="7"/>
    </row>
    <row r="195" spans="1:9" ht="13.5">
      <c r="A195" s="5"/>
      <c r="B195" s="21"/>
      <c r="C195" s="31" t="s">
        <v>47</v>
      </c>
      <c r="D195" s="29">
        <v>1000000</v>
      </c>
      <c r="E195" s="25"/>
      <c r="F195" s="26"/>
      <c r="G195" s="27"/>
      <c r="H195" s="24"/>
      <c r="I195" s="7"/>
    </row>
    <row r="196" spans="1:9" ht="13.5">
      <c r="A196" s="5"/>
      <c r="B196" s="21"/>
      <c r="C196" s="31"/>
      <c r="D196" s="29"/>
      <c r="E196" s="25"/>
      <c r="F196" s="26"/>
      <c r="G196" s="27"/>
      <c r="H196" s="24"/>
      <c r="I196" s="7"/>
    </row>
    <row r="197" spans="1:9" ht="13.5">
      <c r="A197" s="5">
        <v>35</v>
      </c>
      <c r="B197" s="21" t="s">
        <v>66</v>
      </c>
      <c r="C197" s="29">
        <v>1977640</v>
      </c>
      <c r="D197" s="32">
        <f>SUM(D198:D199)</f>
        <v>1977640</v>
      </c>
      <c r="E197" s="28">
        <f>(D197*100)/C197</f>
        <v>100</v>
      </c>
      <c r="F197" s="26">
        <v>0.3834</v>
      </c>
      <c r="G197" s="26">
        <v>0.433</v>
      </c>
      <c r="H197" s="24">
        <f>(G197*100)/F197-100</f>
        <v>12.93688054251433</v>
      </c>
      <c r="I197" s="7">
        <f>FLOOR(G197,0.00001)*D197</f>
        <v>856318.1200000001</v>
      </c>
    </row>
    <row r="198" spans="1:9" ht="13.5">
      <c r="A198" s="5"/>
      <c r="B198" s="21"/>
      <c r="C198" s="31" t="s">
        <v>35</v>
      </c>
      <c r="D198" s="29">
        <v>1977640</v>
      </c>
      <c r="E198" s="25"/>
      <c r="F198" s="26"/>
      <c r="G198" s="27"/>
      <c r="H198" s="24"/>
      <c r="I198" s="7"/>
    </row>
    <row r="199" spans="1:9" ht="13.5">
      <c r="A199" s="5"/>
      <c r="B199" s="21"/>
      <c r="C199" s="31"/>
      <c r="D199" s="29"/>
      <c r="E199" s="25"/>
      <c r="F199" s="26"/>
      <c r="G199" s="27"/>
      <c r="H199" s="24"/>
      <c r="I199" s="7"/>
    </row>
    <row r="200" spans="1:9" ht="13.5">
      <c r="A200" s="5">
        <v>36</v>
      </c>
      <c r="B200" s="21" t="s">
        <v>67</v>
      </c>
      <c r="C200" s="29">
        <v>81000</v>
      </c>
      <c r="D200" s="32">
        <f>SUM(D201:D201)</f>
        <v>81000</v>
      </c>
      <c r="E200" s="28">
        <f>(D200*100)/C200</f>
        <v>100</v>
      </c>
      <c r="F200" s="26">
        <v>0.3834</v>
      </c>
      <c r="G200" s="26">
        <v>0.3834</v>
      </c>
      <c r="H200" s="24">
        <f>(G200*100)/F200-100</f>
        <v>0</v>
      </c>
      <c r="I200" s="7">
        <f>FLOOR(G200,0.00001)*D200</f>
        <v>31055.4</v>
      </c>
    </row>
    <row r="201" spans="1:9" ht="13.5">
      <c r="A201" s="5"/>
      <c r="B201" s="21"/>
      <c r="C201" s="31" t="s">
        <v>35</v>
      </c>
      <c r="D201" s="29">
        <v>81000</v>
      </c>
      <c r="E201" s="25"/>
      <c r="F201" s="26"/>
      <c r="G201" s="27"/>
      <c r="H201" s="24"/>
      <c r="I201" s="7"/>
    </row>
    <row r="202" spans="1:9" ht="13.5">
      <c r="A202" s="5"/>
      <c r="B202" s="21"/>
      <c r="C202" s="31"/>
      <c r="D202" s="29"/>
      <c r="E202" s="25"/>
      <c r="F202" s="26"/>
      <c r="G202" s="27"/>
      <c r="H202" s="24"/>
      <c r="I202" s="7"/>
    </row>
    <row r="203" spans="1:9" ht="13.5">
      <c r="A203" s="5">
        <v>37</v>
      </c>
      <c r="B203" s="21" t="s">
        <v>68</v>
      </c>
      <c r="C203" s="29">
        <v>3000000</v>
      </c>
      <c r="D203" s="32">
        <f>SUM(D204:D204)</f>
        <v>3000000</v>
      </c>
      <c r="E203" s="28">
        <f>(D203*100)/C203</f>
        <v>100</v>
      </c>
      <c r="F203" s="26">
        <v>0.3834</v>
      </c>
      <c r="G203" s="26">
        <v>0.3834</v>
      </c>
      <c r="H203" s="24">
        <f>(G203*100)/F203-100</f>
        <v>0</v>
      </c>
      <c r="I203" s="7">
        <f>FLOOR(G203,0.00001)*D203</f>
        <v>1150200</v>
      </c>
    </row>
    <row r="204" spans="1:9" ht="13.5">
      <c r="A204" s="5"/>
      <c r="B204" s="21"/>
      <c r="C204" s="31" t="s">
        <v>35</v>
      </c>
      <c r="D204" s="29">
        <v>3000000</v>
      </c>
      <c r="E204" s="25"/>
      <c r="F204" s="26"/>
      <c r="G204" s="27"/>
      <c r="H204" s="24"/>
      <c r="I204" s="7"/>
    </row>
    <row r="205" spans="1:9" ht="13.5">
      <c r="A205" s="5"/>
      <c r="B205" s="21"/>
      <c r="C205" s="31"/>
      <c r="D205" s="29"/>
      <c r="E205" s="25"/>
      <c r="F205" s="26"/>
      <c r="G205" s="27"/>
      <c r="H205" s="24"/>
      <c r="I205" s="7"/>
    </row>
    <row r="206" spans="1:9" ht="13.5">
      <c r="A206" s="5">
        <v>38</v>
      </c>
      <c r="B206" s="21" t="s">
        <v>69</v>
      </c>
      <c r="C206" s="29">
        <v>1300360</v>
      </c>
      <c r="D206" s="32">
        <f>SUM(D207:D208)</f>
        <v>1300360</v>
      </c>
      <c r="E206" s="28">
        <f>(D206*100)/C206</f>
        <v>100</v>
      </c>
      <c r="F206" s="26">
        <v>0.3834</v>
      </c>
      <c r="G206" s="26">
        <v>0.413</v>
      </c>
      <c r="H206" s="24">
        <f>(G206*100)/F206-100</f>
        <v>7.720396452790808</v>
      </c>
      <c r="I206" s="7">
        <f>FLOOR(G206,0.00001)*D206</f>
        <v>537048.68</v>
      </c>
    </row>
    <row r="207" spans="1:9" ht="13.5">
      <c r="A207" s="5"/>
      <c r="B207" s="21"/>
      <c r="C207" s="31" t="s">
        <v>35</v>
      </c>
      <c r="D207" s="29">
        <v>600000</v>
      </c>
      <c r="E207" s="25"/>
      <c r="F207" s="26"/>
      <c r="G207" s="27"/>
      <c r="H207" s="24"/>
      <c r="I207" s="7"/>
    </row>
    <row r="208" spans="1:9" ht="13.5">
      <c r="A208" s="5"/>
      <c r="B208" s="21"/>
      <c r="C208" s="31" t="s">
        <v>47</v>
      </c>
      <c r="D208" s="29">
        <v>700360</v>
      </c>
      <c r="E208" s="25"/>
      <c r="F208" s="26"/>
      <c r="G208" s="27"/>
      <c r="H208" s="24"/>
      <c r="I208" s="7"/>
    </row>
    <row r="209" spans="1:9" ht="13.5">
      <c r="A209" s="5"/>
      <c r="B209" s="21"/>
      <c r="C209" s="31"/>
      <c r="D209" s="29"/>
      <c r="E209" s="25"/>
      <c r="F209" s="26"/>
      <c r="G209" s="27"/>
      <c r="H209" s="24"/>
      <c r="I209" s="7"/>
    </row>
    <row r="210" spans="1:9" ht="13.5">
      <c r="A210" s="5">
        <v>39</v>
      </c>
      <c r="B210" s="21" t="s">
        <v>33</v>
      </c>
      <c r="C210" s="29">
        <v>3641000</v>
      </c>
      <c r="D210" s="32">
        <f>SUM(D211:D213)</f>
        <v>3641000</v>
      </c>
      <c r="E210" s="28">
        <f>(D210*100)/C210</f>
        <v>100</v>
      </c>
      <c r="F210" s="26">
        <v>0.3834</v>
      </c>
      <c r="G210" s="26">
        <v>0.405</v>
      </c>
      <c r="H210" s="24">
        <f>(G210*100)/F210-100</f>
        <v>5.633802816901408</v>
      </c>
      <c r="I210" s="7">
        <f>FLOOR(G210,0.00001)*D210</f>
        <v>1474605</v>
      </c>
    </row>
    <row r="211" spans="1:9" ht="13.5">
      <c r="A211" s="5"/>
      <c r="B211" s="21"/>
      <c r="C211" s="31" t="s">
        <v>35</v>
      </c>
      <c r="D211" s="29">
        <v>520000</v>
      </c>
      <c r="E211" s="25"/>
      <c r="F211" s="26"/>
      <c r="G211" s="27"/>
      <c r="H211" s="24"/>
      <c r="I211" s="7"/>
    </row>
    <row r="212" spans="1:9" ht="13.5">
      <c r="A212" s="5"/>
      <c r="B212" s="21"/>
      <c r="C212" s="31" t="s">
        <v>73</v>
      </c>
      <c r="D212" s="29">
        <v>600000</v>
      </c>
      <c r="E212" s="25"/>
      <c r="F212" s="26"/>
      <c r="G212" s="27"/>
      <c r="H212" s="24"/>
      <c r="I212" s="7"/>
    </row>
    <row r="213" spans="1:9" ht="13.5">
      <c r="A213" s="5"/>
      <c r="B213" s="21"/>
      <c r="C213" s="31" t="s">
        <v>47</v>
      </c>
      <c r="D213" s="29">
        <v>2521000</v>
      </c>
      <c r="E213" s="25"/>
      <c r="F213" s="26"/>
      <c r="G213" s="27"/>
      <c r="H213" s="24"/>
      <c r="I213" s="7"/>
    </row>
    <row r="214" spans="1:9" ht="13.5">
      <c r="A214" s="5"/>
      <c r="B214" s="21"/>
      <c r="C214" s="31"/>
      <c r="D214" s="29"/>
      <c r="E214" s="25"/>
      <c r="F214" s="26"/>
      <c r="G214" s="27"/>
      <c r="H214" s="24"/>
      <c r="I214" s="7"/>
    </row>
    <row r="215" spans="1:9" ht="13.5">
      <c r="A215" s="5">
        <v>40</v>
      </c>
      <c r="B215" s="21" t="s">
        <v>70</v>
      </c>
      <c r="C215" s="29">
        <v>5000000</v>
      </c>
      <c r="D215" s="32">
        <f>SUM(D216:D217)</f>
        <v>5000000</v>
      </c>
      <c r="E215" s="28">
        <f>(D215*100)/C215</f>
        <v>100</v>
      </c>
      <c r="F215" s="26">
        <v>0.3834</v>
      </c>
      <c r="G215" s="26">
        <v>0.415</v>
      </c>
      <c r="H215" s="24">
        <f>(G215*100)/F215-100</f>
        <v>8.242044861763162</v>
      </c>
      <c r="I215" s="7">
        <f>FLOOR(G215,0.00001)*D215</f>
        <v>2075000.0000000002</v>
      </c>
    </row>
    <row r="216" spans="1:9" ht="13.5">
      <c r="A216" s="5"/>
      <c r="B216" s="21"/>
      <c r="C216" s="31" t="s">
        <v>35</v>
      </c>
      <c r="D216" s="29">
        <v>2800000</v>
      </c>
      <c r="E216" s="25"/>
      <c r="F216" s="26"/>
      <c r="G216" s="27"/>
      <c r="H216" s="24"/>
      <c r="I216" s="7"/>
    </row>
    <row r="217" spans="1:9" ht="13.5">
      <c r="A217" s="5"/>
      <c r="B217" s="21"/>
      <c r="C217" s="31" t="s">
        <v>47</v>
      </c>
      <c r="D217" s="29">
        <v>2200000</v>
      </c>
      <c r="E217" s="25"/>
      <c r="F217" s="26"/>
      <c r="G217" s="27"/>
      <c r="H217" s="24"/>
      <c r="I217" s="7"/>
    </row>
    <row r="218" spans="1:9" ht="13.5">
      <c r="A218" s="5"/>
      <c r="B218" s="21"/>
      <c r="C218" s="31"/>
      <c r="D218" s="29"/>
      <c r="E218" s="25"/>
      <c r="F218" s="26"/>
      <c r="G218" s="27"/>
      <c r="H218" s="24"/>
      <c r="I218" s="7"/>
    </row>
    <row r="219" spans="1:9" ht="13.5">
      <c r="A219" s="5">
        <v>41</v>
      </c>
      <c r="B219" s="21" t="s">
        <v>71</v>
      </c>
      <c r="C219" s="29">
        <v>5000000</v>
      </c>
      <c r="D219" s="32">
        <f>SUM(D220:D222)</f>
        <v>5000000</v>
      </c>
      <c r="E219" s="28">
        <f>(D219*100)/C219</f>
        <v>100</v>
      </c>
      <c r="F219" s="26">
        <v>0.3834</v>
      </c>
      <c r="G219" s="26">
        <v>0.418</v>
      </c>
      <c r="H219" s="24">
        <f>(G219*100)/F219-100</f>
        <v>9.024517475221685</v>
      </c>
      <c r="I219" s="7">
        <f>FLOOR(G219,0.00001)*D219</f>
        <v>2090000.0000000002</v>
      </c>
    </row>
    <row r="220" spans="1:9" ht="13.5">
      <c r="A220" s="5"/>
      <c r="B220" s="21"/>
      <c r="C220" s="31" t="s">
        <v>52</v>
      </c>
      <c r="D220" s="29">
        <v>1000000</v>
      </c>
      <c r="E220" s="25"/>
      <c r="F220" s="26"/>
      <c r="G220" s="27"/>
      <c r="H220" s="24"/>
      <c r="I220" s="7"/>
    </row>
    <row r="221" spans="1:9" ht="13.5">
      <c r="A221" s="5"/>
      <c r="B221" s="21"/>
      <c r="C221" s="31" t="s">
        <v>35</v>
      </c>
      <c r="D221" s="29">
        <v>1000000</v>
      </c>
      <c r="E221" s="25"/>
      <c r="F221" s="26"/>
      <c r="G221" s="27"/>
      <c r="H221" s="24"/>
      <c r="I221" s="7"/>
    </row>
    <row r="222" spans="1:9" ht="13.5">
      <c r="A222" s="5"/>
      <c r="B222" s="21"/>
      <c r="C222" s="31" t="s">
        <v>47</v>
      </c>
      <c r="D222" s="29">
        <v>3000000</v>
      </c>
      <c r="E222" s="25"/>
      <c r="F222" s="26"/>
      <c r="G222" s="27"/>
      <c r="H222" s="24"/>
      <c r="I222" s="7"/>
    </row>
    <row r="223" spans="1:9" ht="13.5">
      <c r="A223" s="5"/>
      <c r="B223" s="21"/>
      <c r="C223" s="6"/>
      <c r="D223" s="18"/>
      <c r="E223" s="25"/>
      <c r="F223" s="26"/>
      <c r="G223" s="27"/>
      <c r="H223" s="24"/>
      <c r="I223" s="7"/>
    </row>
    <row r="224" spans="1:9" ht="13.5">
      <c r="A224" s="11"/>
      <c r="B224" s="14" t="s">
        <v>14</v>
      </c>
      <c r="C224" s="30">
        <f>SUM(C188:C223)</f>
        <v>30910000</v>
      </c>
      <c r="D224" s="33">
        <f>SUM(D188,D193,D197,D200,D203,D206,D210,D215,D219)</f>
        <v>30910000</v>
      </c>
      <c r="E224" s="22">
        <f>(D224*100)/C224</f>
        <v>100</v>
      </c>
      <c r="F224" s="17"/>
      <c r="G224" s="17"/>
      <c r="H224" s="12"/>
      <c r="I224" s="23">
        <f>SUM(I188:I223)</f>
        <v>12567497.2</v>
      </c>
    </row>
    <row r="225" spans="1:9" ht="13.5">
      <c r="A225" s="5"/>
      <c r="B225" s="21"/>
      <c r="C225" s="6"/>
      <c r="D225" s="18"/>
      <c r="E225" s="25"/>
      <c r="F225" s="26"/>
      <c r="G225" s="27"/>
      <c r="H225" s="24"/>
      <c r="I225" s="7"/>
    </row>
    <row r="226" spans="1:9" ht="13.5">
      <c r="A226" s="15"/>
      <c r="B226" s="14" t="s">
        <v>12</v>
      </c>
      <c r="C226" s="30">
        <f>SUM(C33,C53,C97,C184,C224)</f>
        <v>262312334</v>
      </c>
      <c r="D226" s="30">
        <f>SUM(D33,D53,D97,D184,D224)</f>
        <v>238285049</v>
      </c>
      <c r="E226" s="22">
        <f>(D226*100)/C226</f>
        <v>90.84020006470607</v>
      </c>
      <c r="F226" s="16"/>
      <c r="G226" s="16"/>
      <c r="H226" s="16"/>
      <c r="I226" s="34">
        <f>SUM(I33,I53,I97,I184,I224)</f>
        <v>81837208.08690001</v>
      </c>
    </row>
  </sheetData>
  <sheetProtection/>
  <mergeCells count="6">
    <mergeCell ref="A2:I2"/>
    <mergeCell ref="A8:I8"/>
    <mergeCell ref="A186:I186"/>
    <mergeCell ref="A55:I55"/>
    <mergeCell ref="A35:I35"/>
    <mergeCell ref="A99:I99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2011-02-02T19:53:51Z</cp:lastPrinted>
  <dcterms:created xsi:type="dcterms:W3CDTF">2005-05-09T20:19:33Z</dcterms:created>
  <dcterms:modified xsi:type="dcterms:W3CDTF">2011-02-02T19:54:56Z</dcterms:modified>
  <cp:category/>
  <cp:version/>
  <cp:contentType/>
  <cp:contentStatus/>
</cp:coreProperties>
</file>